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codeName="ThisWorkbook" defaultThemeVersion="124226"/>
  <mc:AlternateContent xmlns:mc="http://schemas.openxmlformats.org/markup-compatibility/2006">
    <mc:Choice Requires="x15">
      <x15ac:absPath xmlns:x15ac="http://schemas.microsoft.com/office/spreadsheetml/2010/11/ac" url="https://livemanchesterac.sharepoint.com/sites/UOM-RI-ROYCE-ICP/Shared Documents/General/2024 ICP4/web content/"/>
    </mc:Choice>
  </mc:AlternateContent>
  <xr:revisionPtr revIDLastSave="0" documentId="8_{1FFE5988-714C-4341-A684-F8669EF8790D}" xr6:coauthVersionLast="47" xr6:coauthVersionMax="47" xr10:uidLastSave="{00000000-0000-0000-0000-000000000000}"/>
  <workbookProtection workbookAlgorithmName="SHA-512" workbookHashValue="bT31lQA1cDCaKFB2giRDQHf0k2IacEFFm8U8jVUrClcvHNLs4Q3brcqZ2Zh1RrVl5C/sDpauYgC07eOMhyUIZw==" workbookSaltValue="gkPS/rIR03U3ST/rz4pYjg==" workbookSpinCount="100000" lockStructure="1"/>
  <bookViews>
    <workbookView xWindow="0" yWindow="500" windowWidth="28600" windowHeight="16680" tabRatio="771" activeTab="1" xr2:uid="{00000000-000D-0000-FFFF-FFFF00000000}"/>
  </bookViews>
  <sheets>
    <sheet name="Guidance" sheetId="9" r:id="rId1"/>
    <sheet name="Project Total" sheetId="6" r:id="rId2"/>
    <sheet name="Industry Costing Form (1)" sheetId="4" r:id="rId3"/>
    <sheet name="Industry Costing Form (2)" sheetId="12" r:id="rId4"/>
    <sheet name="Industry Costing Form (3)" sheetId="13" r:id="rId5"/>
    <sheet name="Research Org Costing Form (1)" sheetId="2" r:id="rId6"/>
    <sheet name="Research Org Costing Form (2)" sheetId="10" r:id="rId7"/>
    <sheet name="Research Org Costing Form (3)" sheetId="11" r:id="rId8"/>
    <sheet name="Dropdown List" sheetId="3" state="hidden" r:id="rId9"/>
  </sheets>
  <definedNames>
    <definedName name="_xlnm.Print_Area" localSheetId="2">'Industry Costing Form (1)'!$A$1:$B$80</definedName>
    <definedName name="_xlnm.Print_Area" localSheetId="3">'Industry Costing Form (2)'!$A$1:$B$67</definedName>
    <definedName name="_xlnm.Print_Area" localSheetId="4">'Industry Costing Form (3)'!$A$1:$B$67</definedName>
    <definedName name="_xlnm.Print_Area" localSheetId="1">'Project Total'!$A$1:$B$28</definedName>
    <definedName name="_xlnm.Print_Area" localSheetId="5">'Research Org Costing Form (1)'!$A$1:$B$135</definedName>
    <definedName name="_xlnm.Print_Area" localSheetId="6">'Research Org Costing Form (2)'!$A$1:$B$130</definedName>
    <definedName name="_xlnm.Print_Area" localSheetId="7">'Research Org Costing Form (3)'!$A$1:$B$130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7" i="2" l="1"/>
  <c r="G137" i="2"/>
  <c r="F137" i="2"/>
  <c r="C82" i="13"/>
  <c r="E82" i="13" s="1"/>
  <c r="A79" i="13"/>
  <c r="D76" i="13"/>
  <c r="G75" i="13"/>
  <c r="F75" i="13"/>
  <c r="H75" i="13" s="1"/>
  <c r="F74" i="13"/>
  <c r="F73" i="13"/>
  <c r="G73" i="13" s="1"/>
  <c r="F72" i="13"/>
  <c r="G71" i="13"/>
  <c r="F71" i="13"/>
  <c r="F70" i="13"/>
  <c r="F66" i="13"/>
  <c r="G66" i="13" s="1"/>
  <c r="F59" i="13"/>
  <c r="G52" i="13"/>
  <c r="F52" i="13"/>
  <c r="F45" i="13"/>
  <c r="F36" i="13"/>
  <c r="G36" i="13" s="1"/>
  <c r="G33" i="13"/>
  <c r="F33" i="13"/>
  <c r="H33" i="13" s="1"/>
  <c r="F28" i="13"/>
  <c r="F23" i="13"/>
  <c r="G23" i="13" s="1"/>
  <c r="F18" i="13"/>
  <c r="F39" i="13" s="1"/>
  <c r="A1" i="13"/>
  <c r="C82" i="12"/>
  <c r="E82" i="12" s="1"/>
  <c r="A79" i="12"/>
  <c r="D76" i="12"/>
  <c r="G75" i="12"/>
  <c r="F75" i="12"/>
  <c r="F74" i="12"/>
  <c r="F73" i="12"/>
  <c r="F72" i="12"/>
  <c r="F76" i="12" s="1"/>
  <c r="G71" i="12"/>
  <c r="F71" i="12"/>
  <c r="G70" i="12"/>
  <c r="F70" i="12"/>
  <c r="F66" i="12"/>
  <c r="F59" i="12"/>
  <c r="G59" i="12" s="1"/>
  <c r="G52" i="12"/>
  <c r="F52" i="12"/>
  <c r="H52" i="12" s="1"/>
  <c r="F45" i="12"/>
  <c r="F36" i="12"/>
  <c r="G36" i="12" s="1"/>
  <c r="G33" i="12"/>
  <c r="F33" i="12"/>
  <c r="H33" i="12" s="1"/>
  <c r="F28" i="12"/>
  <c r="G28" i="12" s="1"/>
  <c r="F23" i="12"/>
  <c r="F18" i="12"/>
  <c r="A1" i="12"/>
  <c r="G137" i="11"/>
  <c r="F137" i="11"/>
  <c r="F133" i="11"/>
  <c r="F123" i="11"/>
  <c r="F75" i="11"/>
  <c r="F82" i="11"/>
  <c r="I18" i="6" s="1"/>
  <c r="F111" i="11"/>
  <c r="G111" i="11" s="1"/>
  <c r="H111" i="11" s="1"/>
  <c r="F104" i="11"/>
  <c r="I21" i="6" s="1"/>
  <c r="F96" i="11"/>
  <c r="E137" i="11"/>
  <c r="A137" i="11"/>
  <c r="F132" i="11"/>
  <c r="G132" i="11" s="1"/>
  <c r="F131" i="11"/>
  <c r="G131" i="11" s="1"/>
  <c r="H131" i="11" s="1"/>
  <c r="F130" i="11"/>
  <c r="F129" i="11"/>
  <c r="G129" i="11" s="1"/>
  <c r="H129" i="11" s="1"/>
  <c r="F128" i="11"/>
  <c r="G128" i="11" s="1"/>
  <c r="F127" i="11"/>
  <c r="G127" i="11" s="1"/>
  <c r="H127" i="11" s="1"/>
  <c r="F122" i="11"/>
  <c r="G122" i="11" s="1"/>
  <c r="H122" i="11" s="1"/>
  <c r="F121" i="11"/>
  <c r="G121" i="11" s="1"/>
  <c r="F120" i="11"/>
  <c r="G120" i="11" s="1"/>
  <c r="H120" i="11" s="1"/>
  <c r="F119" i="11"/>
  <c r="F118" i="11"/>
  <c r="G118" i="11" s="1"/>
  <c r="H118" i="11" s="1"/>
  <c r="F117" i="11"/>
  <c r="G96" i="11"/>
  <c r="H96" i="11" s="1"/>
  <c r="F89" i="11"/>
  <c r="F66" i="11"/>
  <c r="G66" i="11" s="1"/>
  <c r="F60" i="11"/>
  <c r="G60" i="11" s="1"/>
  <c r="H60" i="11" s="1"/>
  <c r="F52" i="11"/>
  <c r="F46" i="11"/>
  <c r="G46" i="11" s="1"/>
  <c r="H46" i="11" s="1"/>
  <c r="F40" i="11"/>
  <c r="F33" i="11"/>
  <c r="G33" i="11" s="1"/>
  <c r="H33" i="11" s="1"/>
  <c r="F28" i="11"/>
  <c r="F23" i="11"/>
  <c r="G23" i="11" s="1"/>
  <c r="H23" i="11" s="1"/>
  <c r="F18" i="11"/>
  <c r="A1" i="11"/>
  <c r="E137" i="10"/>
  <c r="A137" i="10"/>
  <c r="G132" i="10"/>
  <c r="F132" i="10"/>
  <c r="H132" i="10" s="1"/>
  <c r="F131" i="10"/>
  <c r="G131" i="10" s="1"/>
  <c r="H131" i="10" s="1"/>
  <c r="H130" i="10"/>
  <c r="G130" i="10"/>
  <c r="F130" i="10"/>
  <c r="F129" i="10"/>
  <c r="G129" i="10" s="1"/>
  <c r="H129" i="10" s="1"/>
  <c r="F128" i="10"/>
  <c r="G128" i="10" s="1"/>
  <c r="F127" i="10"/>
  <c r="G127" i="10" s="1"/>
  <c r="H127" i="10" s="1"/>
  <c r="F122" i="10"/>
  <c r="G122" i="10" s="1"/>
  <c r="H122" i="10" s="1"/>
  <c r="F121" i="10"/>
  <c r="F120" i="10"/>
  <c r="G120" i="10" s="1"/>
  <c r="H120" i="10" s="1"/>
  <c r="H119" i="10"/>
  <c r="G119" i="10"/>
  <c r="F119" i="10"/>
  <c r="F118" i="10"/>
  <c r="G118" i="10" s="1"/>
  <c r="H118" i="10" s="1"/>
  <c r="F117" i="10"/>
  <c r="F123" i="10" s="1"/>
  <c r="F111" i="10"/>
  <c r="G111" i="10" s="1"/>
  <c r="H111" i="10" s="1"/>
  <c r="H104" i="10"/>
  <c r="G104" i="10"/>
  <c r="F104" i="10"/>
  <c r="F96" i="10"/>
  <c r="G96" i="10" s="1"/>
  <c r="H96" i="10" s="1"/>
  <c r="F89" i="10"/>
  <c r="F82" i="10"/>
  <c r="G82" i="10" s="1"/>
  <c r="H82" i="10" s="1"/>
  <c r="H75" i="10"/>
  <c r="G75" i="10"/>
  <c r="F75" i="10"/>
  <c r="F66" i="10"/>
  <c r="G66" i="10" s="1"/>
  <c r="F60" i="10"/>
  <c r="G60" i="10" s="1"/>
  <c r="H60" i="10" s="1"/>
  <c r="H52" i="10"/>
  <c r="G52" i="10"/>
  <c r="F52" i="10"/>
  <c r="F46" i="10"/>
  <c r="F40" i="10"/>
  <c r="G40" i="10" s="1"/>
  <c r="F33" i="10"/>
  <c r="G33" i="10" s="1"/>
  <c r="H33" i="10" s="1"/>
  <c r="H28" i="10"/>
  <c r="G28" i="10"/>
  <c r="F28" i="10"/>
  <c r="F23" i="10"/>
  <c r="F18" i="10"/>
  <c r="A1" i="10"/>
  <c r="F69" i="2"/>
  <c r="F75" i="2"/>
  <c r="F82" i="2"/>
  <c r="F89" i="2"/>
  <c r="F96" i="2"/>
  <c r="F104" i="2"/>
  <c r="F111" i="2"/>
  <c r="G66" i="4"/>
  <c r="F52" i="4"/>
  <c r="A82" i="4" s="1"/>
  <c r="D12" i="6"/>
  <c r="E12" i="6"/>
  <c r="F12" i="6"/>
  <c r="G12" i="6"/>
  <c r="H12" i="6"/>
  <c r="I12" i="6"/>
  <c r="I17" i="6"/>
  <c r="I32" i="6"/>
  <c r="I19" i="6"/>
  <c r="H17" i="6"/>
  <c r="H32" i="6"/>
  <c r="H52" i="13" l="1"/>
  <c r="H71" i="13"/>
  <c r="H71" i="12"/>
  <c r="H70" i="12"/>
  <c r="H75" i="12"/>
  <c r="G39" i="13"/>
  <c r="H39" i="13" s="1"/>
  <c r="H59" i="13"/>
  <c r="G72" i="13"/>
  <c r="H72" i="13" s="1"/>
  <c r="H36" i="13"/>
  <c r="H23" i="13"/>
  <c r="H66" i="13"/>
  <c r="H73" i="13"/>
  <c r="G59" i="13"/>
  <c r="G18" i="13"/>
  <c r="F76" i="13"/>
  <c r="H18" i="13"/>
  <c r="G28" i="13"/>
  <c r="H28" i="13" s="1"/>
  <c r="G45" i="13"/>
  <c r="F17" i="6" s="1"/>
  <c r="G70" i="13"/>
  <c r="H70" i="13" s="1"/>
  <c r="G74" i="13"/>
  <c r="H74" i="13" s="1"/>
  <c r="G76" i="12"/>
  <c r="H76" i="12" s="1"/>
  <c r="G72" i="12"/>
  <c r="H72" i="12" s="1"/>
  <c r="H36" i="12"/>
  <c r="G66" i="12"/>
  <c r="G23" i="12"/>
  <c r="H23" i="12" s="1"/>
  <c r="G18" i="12"/>
  <c r="H18" i="12" s="1"/>
  <c r="H59" i="12"/>
  <c r="F39" i="12"/>
  <c r="G73" i="12"/>
  <c r="H73" i="12" s="1"/>
  <c r="G45" i="12"/>
  <c r="H45" i="12" s="1"/>
  <c r="G74" i="12"/>
  <c r="H74" i="12" s="1"/>
  <c r="H28" i="12"/>
  <c r="G82" i="11"/>
  <c r="H82" i="11" s="1"/>
  <c r="H40" i="11"/>
  <c r="G18" i="11"/>
  <c r="H18" i="11" s="1"/>
  <c r="G117" i="11"/>
  <c r="H117" i="11" s="1"/>
  <c r="H66" i="11"/>
  <c r="H132" i="11"/>
  <c r="F69" i="11"/>
  <c r="G89" i="11"/>
  <c r="H89" i="11" s="1"/>
  <c r="G40" i="11"/>
  <c r="H128" i="11"/>
  <c r="G28" i="11"/>
  <c r="H28" i="11" s="1"/>
  <c r="G52" i="11"/>
  <c r="H52" i="11" s="1"/>
  <c r="G75" i="11"/>
  <c r="H75" i="11" s="1"/>
  <c r="G104" i="11"/>
  <c r="H104" i="11" s="1"/>
  <c r="G119" i="11"/>
  <c r="H119" i="11" s="1"/>
  <c r="G130" i="11"/>
  <c r="H130" i="11" s="1"/>
  <c r="H121" i="11"/>
  <c r="G123" i="10"/>
  <c r="H123" i="10" s="1"/>
  <c r="H23" i="10"/>
  <c r="H121" i="10"/>
  <c r="G18" i="10"/>
  <c r="H18" i="10" s="1"/>
  <c r="G117" i="10"/>
  <c r="H117" i="10" s="1"/>
  <c r="H40" i="10"/>
  <c r="F69" i="10"/>
  <c r="F133" i="10"/>
  <c r="H19" i="6"/>
  <c r="G23" i="10"/>
  <c r="G46" i="10"/>
  <c r="H46" i="10" s="1"/>
  <c r="G121" i="10"/>
  <c r="H66" i="10"/>
  <c r="H128" i="10"/>
  <c r="G89" i="10"/>
  <c r="H89" i="10" s="1"/>
  <c r="I22" i="6"/>
  <c r="F32" i="6"/>
  <c r="E32" i="6"/>
  <c r="F20" i="6"/>
  <c r="G52" i="4"/>
  <c r="H18" i="6"/>
  <c r="I20" i="6"/>
  <c r="I16" i="6"/>
  <c r="B12" i="6"/>
  <c r="F128" i="2"/>
  <c r="F129" i="2"/>
  <c r="F130" i="2"/>
  <c r="F131" i="2"/>
  <c r="F132" i="2"/>
  <c r="F127" i="2"/>
  <c r="F118" i="2"/>
  <c r="G118" i="2" s="1"/>
  <c r="F119" i="2"/>
  <c r="G119" i="2" s="1"/>
  <c r="F120" i="2"/>
  <c r="G120" i="2" s="1"/>
  <c r="F121" i="2"/>
  <c r="G121" i="2" s="1"/>
  <c r="H121" i="2" s="1"/>
  <c r="F122" i="2"/>
  <c r="F117" i="2"/>
  <c r="H22" i="6"/>
  <c r="H21" i="6"/>
  <c r="H20" i="6"/>
  <c r="E137" i="2"/>
  <c r="G32" i="6" s="1"/>
  <c r="A1" i="4"/>
  <c r="A1" i="2"/>
  <c r="I6" i="6"/>
  <c r="H6" i="6"/>
  <c r="G6" i="6"/>
  <c r="F6" i="6"/>
  <c r="E6" i="6"/>
  <c r="D6" i="6"/>
  <c r="A22" i="6"/>
  <c r="A21" i="6"/>
  <c r="G111" i="2"/>
  <c r="E19" i="6"/>
  <c r="E18" i="6"/>
  <c r="F36" i="4"/>
  <c r="G36" i="4"/>
  <c r="H36" i="4" s="1"/>
  <c r="A79" i="4"/>
  <c r="D76" i="4"/>
  <c r="G122" i="2"/>
  <c r="H122" i="2" s="1"/>
  <c r="C82" i="4"/>
  <c r="E82" i="4" s="1"/>
  <c r="F18" i="4"/>
  <c r="G18" i="4" s="1"/>
  <c r="A137" i="2"/>
  <c r="H45" i="13" l="1"/>
  <c r="G76" i="13"/>
  <c r="D82" i="13" s="1"/>
  <c r="A82" i="13"/>
  <c r="E20" i="6"/>
  <c r="G39" i="12"/>
  <c r="D82" i="12" s="1"/>
  <c r="A82" i="12"/>
  <c r="E28" i="6" s="1"/>
  <c r="H66" i="12"/>
  <c r="F16" i="6"/>
  <c r="I28" i="6"/>
  <c r="G69" i="11"/>
  <c r="I24" i="6"/>
  <c r="G133" i="11"/>
  <c r="H133" i="11" s="1"/>
  <c r="G123" i="11"/>
  <c r="H123" i="11" s="1"/>
  <c r="F137" i="10"/>
  <c r="H28" i="6" s="1"/>
  <c r="H69" i="10"/>
  <c r="G69" i="10"/>
  <c r="G133" i="10"/>
  <c r="H133" i="10" s="1"/>
  <c r="H24" i="6"/>
  <c r="H52" i="4"/>
  <c r="D18" i="6"/>
  <c r="F18" i="6"/>
  <c r="F28" i="6"/>
  <c r="F19" i="6"/>
  <c r="E24" i="6"/>
  <c r="F39" i="4"/>
  <c r="I23" i="6"/>
  <c r="E17" i="6"/>
  <c r="D32" i="6"/>
  <c r="F123" i="2"/>
  <c r="G104" i="2"/>
  <c r="H120" i="2"/>
  <c r="H118" i="2"/>
  <c r="G117" i="2"/>
  <c r="H117" i="2" s="1"/>
  <c r="H119" i="2"/>
  <c r="H18" i="4"/>
  <c r="A1" i="9"/>
  <c r="F11" i="6"/>
  <c r="F10" i="6"/>
  <c r="F9" i="6"/>
  <c r="F8" i="6"/>
  <c r="E11" i="6"/>
  <c r="E10" i="6"/>
  <c r="E9" i="6"/>
  <c r="E8" i="6"/>
  <c r="I9" i="6"/>
  <c r="I11" i="6"/>
  <c r="H11" i="6"/>
  <c r="I10" i="6"/>
  <c r="H10" i="6"/>
  <c r="H9" i="6"/>
  <c r="I8" i="6"/>
  <c r="H8" i="6"/>
  <c r="G8" i="6"/>
  <c r="G9" i="6"/>
  <c r="F33" i="4"/>
  <c r="G33" i="4" s="1"/>
  <c r="H33" i="4" s="1"/>
  <c r="F28" i="4"/>
  <c r="G28" i="4" s="1"/>
  <c r="H28" i="4" s="1"/>
  <c r="F23" i="4"/>
  <c r="G23" i="4" s="1"/>
  <c r="H23" i="4" s="1"/>
  <c r="F75" i="4"/>
  <c r="F74" i="4"/>
  <c r="F73" i="4"/>
  <c r="F72" i="4"/>
  <c r="F71" i="4"/>
  <c r="F70" i="4"/>
  <c r="F59" i="4"/>
  <c r="F45" i="4"/>
  <c r="A24" i="6"/>
  <c r="A23" i="6"/>
  <c r="F24" i="6" l="1"/>
  <c r="F25" i="6" s="1"/>
  <c r="H76" i="13"/>
  <c r="F82" i="13" s="1"/>
  <c r="F30" i="6" s="1"/>
  <c r="H39" i="12"/>
  <c r="F82" i="12" s="1"/>
  <c r="H69" i="11"/>
  <c r="H137" i="11" s="1"/>
  <c r="I30" i="6" s="1"/>
  <c r="H137" i="10"/>
  <c r="G137" i="10"/>
  <c r="H16" i="6"/>
  <c r="E16" i="6"/>
  <c r="E25" i="6" s="1"/>
  <c r="H30" i="6"/>
  <c r="H104" i="2"/>
  <c r="G21" i="6"/>
  <c r="B21" i="6" s="1"/>
  <c r="H111" i="2"/>
  <c r="G22" i="6"/>
  <c r="B22" i="6" s="1"/>
  <c r="I25" i="6"/>
  <c r="H23" i="6"/>
  <c r="H25" i="6" s="1"/>
  <c r="G123" i="2"/>
  <c r="G72" i="4"/>
  <c r="H72" i="4" s="1"/>
  <c r="G73" i="4"/>
  <c r="H73" i="4" s="1"/>
  <c r="G74" i="4"/>
  <c r="H74" i="4" s="1"/>
  <c r="G75" i="4"/>
  <c r="H75" i="4" s="1"/>
  <c r="G70" i="4"/>
  <c r="H70" i="4" s="1"/>
  <c r="G71" i="4"/>
  <c r="H71" i="4" s="1"/>
  <c r="G45" i="4"/>
  <c r="G59" i="4"/>
  <c r="F76" i="4"/>
  <c r="G76" i="4" s="1"/>
  <c r="D24" i="6" s="1"/>
  <c r="A20" i="6"/>
  <c r="A19" i="6"/>
  <c r="A18" i="6"/>
  <c r="A17" i="6"/>
  <c r="A16" i="6"/>
  <c r="D19" i="6" l="1"/>
  <c r="E30" i="6"/>
  <c r="H123" i="2"/>
  <c r="G23" i="6"/>
  <c r="B23" i="6" s="1"/>
  <c r="H45" i="4"/>
  <c r="D17" i="6"/>
  <c r="H59" i="4"/>
  <c r="H76" i="4"/>
  <c r="G39" i="4"/>
  <c r="D82" i="4" s="1"/>
  <c r="G127" i="2"/>
  <c r="H127" i="2" s="1"/>
  <c r="G96" i="2"/>
  <c r="G89" i="2"/>
  <c r="F66" i="2"/>
  <c r="G66" i="2" s="1"/>
  <c r="H66" i="2" s="1"/>
  <c r="F60" i="2"/>
  <c r="G60" i="2" s="1"/>
  <c r="H60" i="2" s="1"/>
  <c r="F52" i="2"/>
  <c r="G52" i="2" s="1"/>
  <c r="H52" i="2" s="1"/>
  <c r="F46" i="2"/>
  <c r="G46" i="2" s="1"/>
  <c r="H46" i="2" s="1"/>
  <c r="F40" i="2"/>
  <c r="G40" i="2" s="1"/>
  <c r="H40" i="2" s="1"/>
  <c r="F33" i="2"/>
  <c r="G33" i="2" s="1"/>
  <c r="H33" i="2" s="1"/>
  <c r="F28" i="2"/>
  <c r="G28" i="2" s="1"/>
  <c r="H28" i="2" s="1"/>
  <c r="F23" i="2"/>
  <c r="G23" i="2" s="1"/>
  <c r="H23" i="2" s="1"/>
  <c r="F18" i="2"/>
  <c r="G18" i="2" s="1"/>
  <c r="H18" i="2" s="1"/>
  <c r="H89" i="2" l="1"/>
  <c r="G19" i="6"/>
  <c r="B19" i="6" s="1"/>
  <c r="H96" i="2"/>
  <c r="G20" i="6"/>
  <c r="H39" i="4"/>
  <c r="D16" i="6"/>
  <c r="G75" i="2"/>
  <c r="G82" i="2"/>
  <c r="H75" i="2" l="1"/>
  <c r="G17" i="6"/>
  <c r="B17" i="6" s="1"/>
  <c r="H82" i="2"/>
  <c r="G18" i="6"/>
  <c r="B18" i="6" s="1"/>
  <c r="G69" i="2"/>
  <c r="G16" i="6" s="1"/>
  <c r="B16" i="6" s="1"/>
  <c r="H69" i="2" l="1"/>
  <c r="D11" i="6"/>
  <c r="D10" i="6"/>
  <c r="D9" i="6"/>
  <c r="G11" i="6"/>
  <c r="G10" i="6"/>
  <c r="D8" i="6"/>
  <c r="F66" i="4"/>
  <c r="D28" i="6" s="1"/>
  <c r="D20" i="6" l="1"/>
  <c r="B20" i="6" s="1"/>
  <c r="G128" i="2"/>
  <c r="G129" i="2"/>
  <c r="H129" i="2" s="1"/>
  <c r="G130" i="2"/>
  <c r="H130" i="2" s="1"/>
  <c r="G131" i="2"/>
  <c r="H131" i="2" s="1"/>
  <c r="G132" i="2"/>
  <c r="H132" i="2" s="1"/>
  <c r="D25" i="6" l="1"/>
  <c r="H66" i="4"/>
  <c r="F82" i="4" s="1"/>
  <c r="H128" i="2"/>
  <c r="F133" i="2"/>
  <c r="G133" i="2" l="1"/>
  <c r="G28" i="6"/>
  <c r="B28" i="6" s="1"/>
  <c r="G24" i="6" l="1"/>
  <c r="H133" i="2"/>
  <c r="G25" i="6" l="1"/>
  <c r="B24" i="6"/>
  <c r="B25" i="6" s="1"/>
  <c r="G30" i="6"/>
  <c r="D30" i="6"/>
  <c r="B30" i="6" l="1"/>
</calcChain>
</file>

<file path=xl/sharedStrings.xml><?xml version="1.0" encoding="utf-8"?>
<sst xmlns="http://schemas.openxmlformats.org/spreadsheetml/2006/main" count="578" uniqueCount="140">
  <si>
    <t>Applicants should complete the cells in pale yellow.</t>
  </si>
  <si>
    <t>Project Total Tab</t>
  </si>
  <si>
    <t>Lead Partner to complete the Project Name in Cell B3</t>
  </si>
  <si>
    <t>Costings will pull through from the individual costing tabs for all partners</t>
  </si>
  <si>
    <t>Costing Tabs</t>
  </si>
  <si>
    <t>Each Industry Partner requesting funding to complete an Industry Costing Form</t>
  </si>
  <si>
    <t>Industry partners providing in kind contributions or cash contributions only and not requesting funding do not need to complete a costing form</t>
  </si>
  <si>
    <t>Each Research (HEI/ RTO/ Charity) Partner to complete a Research Costing Form</t>
  </si>
  <si>
    <t xml:space="preserve">Royce facilities can only be funded for Research Organisations (HEI/ RTO/ Charity). </t>
  </si>
  <si>
    <t>Henry Royce - Costings document</t>
  </si>
  <si>
    <t>Programme</t>
  </si>
  <si>
    <t>ICP (Royce Industrial Collaboration Programme)</t>
  </si>
  <si>
    <t>Project Title</t>
  </si>
  <si>
    <t>Industry Partner 1</t>
  </si>
  <si>
    <t>Industry Partner 2</t>
  </si>
  <si>
    <t>Industry Partner 3</t>
  </si>
  <si>
    <t>Research Partner 1</t>
  </si>
  <si>
    <t>Research Partner 2</t>
  </si>
  <si>
    <t>Research Partner 3</t>
  </si>
  <si>
    <t xml:space="preserve">General Information </t>
  </si>
  <si>
    <t>Lead Organisation</t>
  </si>
  <si>
    <t xml:space="preserve">Lead Investigator </t>
  </si>
  <si>
    <t>Spinout/Microbusiness/SME/Large Enterprise</t>
  </si>
  <si>
    <t>Start Date</t>
  </si>
  <si>
    <t>Duration (Number of Months)</t>
  </si>
  <si>
    <t xml:space="preserve">Submission deadline </t>
  </si>
  <si>
    <t>Funding Requested</t>
  </si>
  <si>
    <t>Total Funding Requested</t>
  </si>
  <si>
    <t>Total Project Costs</t>
  </si>
  <si>
    <t>Total Partner Contributions</t>
  </si>
  <si>
    <t>Funding Intensity</t>
  </si>
  <si>
    <t>Completed by (Name):</t>
  </si>
  <si>
    <t>Date of Completion:</t>
  </si>
  <si>
    <t>Signature</t>
  </si>
  <si>
    <t>Completed by:</t>
  </si>
  <si>
    <t>Industry Partner Company name</t>
  </si>
  <si>
    <t>Type of RD&amp;I Project</t>
  </si>
  <si>
    <t>Industrial Research</t>
  </si>
  <si>
    <r>
      <rPr>
        <b/>
        <u/>
        <sz val="12"/>
        <color theme="1"/>
        <rFont val="Calibri"/>
        <family val="2"/>
        <scheme val="minor"/>
      </rPr>
      <t>Industrial Research</t>
    </r>
    <r>
      <rPr>
        <sz val="10"/>
        <color theme="1"/>
        <rFont val="Calibri"/>
        <family val="2"/>
        <scheme val="minor"/>
      </rPr>
      <t xml:space="preserve"> is defined as planned research or critical investigation aimed at the acquisition of new knowledge and skills for developing new products, processes or services or for bringing about a significant improvement in existing products, processes or services</t>
    </r>
  </si>
  <si>
    <t>Spinout/Microbusiness/Small Enterprise/ Medium Enterprise/Large Enterprise</t>
  </si>
  <si>
    <t>Spinout/Microbusiness/ Small Enterprise</t>
  </si>
  <si>
    <r>
      <rPr>
        <b/>
        <u/>
        <sz val="12"/>
        <color theme="1"/>
        <rFont val="Calibri"/>
        <family val="2"/>
        <scheme val="minor"/>
      </rPr>
      <t>Experimental Developmen</t>
    </r>
    <r>
      <rPr>
        <sz val="10"/>
        <color theme="1"/>
        <rFont val="Calibri"/>
        <family val="2"/>
        <scheme val="minor"/>
      </rPr>
      <t>t is a pre-competitive development category defined as the acquiring, combining, shaping and using of existing scientific technological business and other relevant knowledge and skills for the purposes of producing plans and arrangements or designs for new, altered or improved products, processes or services. This category extends to the development of commercially usable prototypes and pilot projects where they would be too expensive to produce only for experimental purposes; where there is subsequent commercial use of the prototype any revenue generated has to be deducted from eligible costs. This category does not cover routine or periodic changes to produces and services</t>
    </r>
  </si>
  <si>
    <r>
      <rPr>
        <b/>
        <u/>
        <sz val="12"/>
        <rFont val="Calibri"/>
        <family val="2"/>
        <scheme val="minor"/>
      </rPr>
      <t xml:space="preserve">Feasibility Studies </t>
    </r>
    <r>
      <rPr>
        <sz val="10"/>
        <rFont val="Calibri"/>
        <family val="2"/>
        <scheme val="minor"/>
      </rPr>
      <t>are preparatory to industrial research and experimental development</t>
    </r>
  </si>
  <si>
    <t xml:space="preserve">Company Staff </t>
  </si>
  <si>
    <t>Total Costs</t>
  </si>
  <si>
    <t>Royce Contribution</t>
  </si>
  <si>
    <t>Industry Contribution</t>
  </si>
  <si>
    <t>Name</t>
  </si>
  <si>
    <t>Position in company</t>
  </si>
  <si>
    <t>FTE on project</t>
  </si>
  <si>
    <t>Total Cost</t>
  </si>
  <si>
    <t>Labour Overheads (maximum 15%)</t>
  </si>
  <si>
    <t>Total Personnel Costs (A) £</t>
  </si>
  <si>
    <t>Equipment</t>
  </si>
  <si>
    <t xml:space="preserve">Description </t>
  </si>
  <si>
    <t>Cost (VAT inclusive)</t>
  </si>
  <si>
    <t>Total Equipment Costs (B) £</t>
  </si>
  <si>
    <t>Consumables</t>
  </si>
  <si>
    <t>Total Consumables Costs (C) £</t>
  </si>
  <si>
    <t>Travel (please indicate if UK or overseas)</t>
  </si>
  <si>
    <t>Total Travel Costs (D)  £</t>
  </si>
  <si>
    <t>Other requirements specific to this project (including subcontracts)</t>
  </si>
  <si>
    <t>Description</t>
  </si>
  <si>
    <t>Total Other Costs (E) £</t>
  </si>
  <si>
    <t>Usage of any company facilities</t>
  </si>
  <si>
    <t>Total facilities Costs (I) £</t>
  </si>
  <si>
    <t>Type of Unit (e.g hours, days)</t>
  </si>
  <si>
    <t>Number of Units</t>
  </si>
  <si>
    <t>Cost (per unit (£))</t>
  </si>
  <si>
    <t>Costs £</t>
  </si>
  <si>
    <t>Total</t>
  </si>
  <si>
    <t>Total Partner Project Cost £</t>
  </si>
  <si>
    <t>Royce Funding Rate</t>
  </si>
  <si>
    <t>Expected Industry Partner Contribution rate</t>
  </si>
  <si>
    <t>Expected Industry Partner Contribution £</t>
  </si>
  <si>
    <t>Experimental Development</t>
  </si>
  <si>
    <t>Medium Enterprise</t>
  </si>
  <si>
    <t>Feasibility Studies</t>
  </si>
  <si>
    <t>Large Enterprise</t>
  </si>
  <si>
    <t>Research Organisation Name</t>
  </si>
  <si>
    <t>HEI/ RTO/ Charity/ Not for Profit</t>
  </si>
  <si>
    <t>UK HEI</t>
  </si>
  <si>
    <r>
      <rPr>
        <b/>
        <u/>
        <sz val="12"/>
        <color theme="1"/>
        <rFont val="Calibri"/>
        <family val="2"/>
        <scheme val="minor"/>
      </rPr>
      <t>Experimental Development</t>
    </r>
    <r>
      <rPr>
        <sz val="10"/>
        <color theme="1"/>
        <rFont val="Calibri"/>
        <family val="2"/>
        <scheme val="minor"/>
      </rPr>
      <t xml:space="preserve"> is a pre-competitive development category defined as the acquiring, combining, shaping and using of existing scientific technological business and other relevant knowledge and skills for the purposes of producing plans and arrangements or designs for new, altered or improved products, processes or services. This category extends to the development of commercially usable prototypes and pilot projects where they would be too expensive to produce only for experimental purposes; where there is subsequent commercial use of the prototype any revenue generated has to be deducted from eligible costs. This category does not cover routine or periodic changes to produces and services</t>
    </r>
  </si>
  <si>
    <t>Project Staff</t>
  </si>
  <si>
    <t>Research Organisation Contribution</t>
  </si>
  <si>
    <t>Please familiarise yourself with your Faculty Costing and Pricing Policy before completing this section</t>
  </si>
  <si>
    <t>PI</t>
  </si>
  <si>
    <t>Department/School/Faculty</t>
  </si>
  <si>
    <t>Co-I</t>
  </si>
  <si>
    <t xml:space="preserve">Research Staff  (PDRAs, Fellows) </t>
  </si>
  <si>
    <t>Position</t>
  </si>
  <si>
    <t>Duration (months)</t>
  </si>
  <si>
    <t>Technicians</t>
  </si>
  <si>
    <r>
      <t>Dedicated technician support (</t>
    </r>
    <r>
      <rPr>
        <b/>
        <sz val="10"/>
        <color rgb="FFFF0000"/>
        <rFont val="Calibri"/>
        <family val="2"/>
        <scheme val="minor"/>
      </rPr>
      <t>which is not already included in your equipment TRAC rate</t>
    </r>
    <r>
      <rPr>
        <b/>
        <sz val="10"/>
        <rFont val="Calibri"/>
        <family val="2"/>
        <scheme val="minor"/>
      </rPr>
      <t xml:space="preserve"> </t>
    </r>
    <r>
      <rPr>
        <b/>
        <sz val="10"/>
        <color rgb="FFFF0000"/>
        <rFont val="Calibri"/>
        <family val="2"/>
        <scheme val="minor"/>
      </rPr>
      <t>or on other grants</t>
    </r>
    <r>
      <rPr>
        <b/>
        <sz val="10"/>
        <rFont val="Calibri"/>
        <family val="2"/>
        <scheme val="minor"/>
      </rPr>
      <t xml:space="preserve">) </t>
    </r>
  </si>
  <si>
    <t>Consumables (for those additional items not included in your TRAC costing)</t>
  </si>
  <si>
    <t>Total Travel Costs (D) £</t>
  </si>
  <si>
    <t>Other requirements (costs) specific to this project</t>
  </si>
  <si>
    <t>Indirect Costs</t>
  </si>
  <si>
    <t>Total Indirect Costs (F) £</t>
  </si>
  <si>
    <t>Total Application Scientists Costs (G) £</t>
  </si>
  <si>
    <t>Usage of Royce facilities (100%)</t>
  </si>
  <si>
    <t>Total Royce facilities Costs (H) £</t>
  </si>
  <si>
    <t>Royce Partner</t>
  </si>
  <si>
    <t>Units (hours, days etc.)</t>
  </si>
  <si>
    <t>Period of usage (number of units)</t>
  </si>
  <si>
    <t>Cost (TRAC per unit (£))</t>
  </si>
  <si>
    <t>TRAC costs £</t>
  </si>
  <si>
    <t>Total Royce facility TRAC costs (100%)</t>
  </si>
  <si>
    <t>Usage of any other partner (non-Royce) facilities</t>
  </si>
  <si>
    <t>Total non-Royce facilities Costs (I) £</t>
  </si>
  <si>
    <t>Organisation</t>
  </si>
  <si>
    <t>RTO/ Charity/ Not for Profit</t>
  </si>
  <si>
    <t>University of Cambridge</t>
  </si>
  <si>
    <t>RICP (Royce Industrial Collaboration Programme)</t>
  </si>
  <si>
    <t>University of Leeds</t>
  </si>
  <si>
    <t>University of Oxford</t>
  </si>
  <si>
    <t>Imperial College London</t>
  </si>
  <si>
    <t>Colour Palette</t>
  </si>
  <si>
    <t>University of Sheffield</t>
  </si>
  <si>
    <t>Royce Grey</t>
  </si>
  <si>
    <t>University of Liverpool</t>
  </si>
  <si>
    <t>Primary Teal</t>
  </si>
  <si>
    <t>University of Manchester</t>
  </si>
  <si>
    <t>Accent Yellow</t>
  </si>
  <si>
    <t>UK Atomic Energy Authority (UKAEA)</t>
  </si>
  <si>
    <t>National Nuclear Laboratory (NNL)</t>
  </si>
  <si>
    <r>
      <t>Feasibility study</t>
    </r>
    <r>
      <rPr>
        <sz val="11"/>
        <rFont val="Calibri"/>
        <family val="2"/>
        <scheme val="minor"/>
      </rPr>
      <t> </t>
    </r>
  </si>
  <si>
    <r>
      <t>Industrial research</t>
    </r>
    <r>
      <rPr>
        <sz val="11"/>
        <rFont val="Calibri"/>
        <family val="2"/>
        <scheme val="minor"/>
      </rPr>
      <t> </t>
    </r>
  </si>
  <si>
    <r>
      <t>Experimental development</t>
    </r>
    <r>
      <rPr>
        <sz val="11"/>
        <rFont val="Calibri"/>
        <family val="2"/>
        <scheme val="minor"/>
      </rPr>
      <t> </t>
    </r>
  </si>
  <si>
    <t>Small Enterprise </t>
  </si>
  <si>
    <t>70% </t>
  </si>
  <si>
    <t>Medium Enterprise </t>
  </si>
  <si>
    <t>60% </t>
  </si>
  <si>
    <t>Large enterprise  </t>
  </si>
  <si>
    <t>25% </t>
  </si>
  <si>
    <t>New Staff</t>
  </si>
  <si>
    <t>Existing Staff</t>
  </si>
  <si>
    <t>Lead Partner to check the overall costing pulling through from the costing tabs for consistency and sign the sheet on Row 37</t>
  </si>
  <si>
    <t>Costing Form Version 2- 2 February 2024</t>
  </si>
  <si>
    <t>Royce Application Scientists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</si>
</sst>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quot;£&quot;#,##0.00"/>
    <numFmt numFmtId="166" formatCode="_-* #,##0_-;\-* #,##0_-;_-* &quot;-&quot;??_-;_-@_-"/>
    <numFmt numFmtId="167" formatCode="[$-F800]dddd\,\ mmmm\ dd\,\ yyyy"/>
  </numFmts>
  <fonts count="28" x14ac:knownFonts="1">
    <font>
      <sz val="11"/>
      <color theme="1"/>
      <name val="Calibri"/>
      <family val="2"/>
      <scheme val="minor"/>
    </font>
    <font>
      <sz val="10"/>
      <name val="Arial"/>
      <family val="2"/>
    </font>
    <font>
      <sz val="10"/>
      <color theme="1"/>
      <name val="Calibri"/>
      <family val="2"/>
      <scheme val="minor"/>
    </font>
    <font>
      <sz val="11"/>
      <name val="Calibri"/>
      <family val="2"/>
      <scheme val="minor"/>
    </font>
    <font>
      <sz val="11"/>
      <color theme="1"/>
      <name val="Calibri"/>
      <family val="2"/>
      <scheme val="minor"/>
    </font>
    <font>
      <sz val="11"/>
      <color theme="0"/>
      <name val="Calibri"/>
      <family val="2"/>
      <scheme val="minor"/>
    </font>
    <font>
      <sz val="8"/>
      <name val="Calibri"/>
      <family val="2"/>
      <scheme val="minor"/>
    </font>
    <font>
      <b/>
      <sz val="16"/>
      <color theme="0"/>
      <name val="Calibri"/>
      <family val="2"/>
      <scheme val="minor"/>
    </font>
    <font>
      <b/>
      <sz val="18"/>
      <color theme="0"/>
      <name val="Calibri"/>
      <family val="2"/>
      <scheme val="minor"/>
    </font>
    <font>
      <b/>
      <sz val="10"/>
      <name val="Calibri"/>
      <family val="2"/>
      <scheme val="minor"/>
    </font>
    <font>
      <sz val="10"/>
      <name val="Calibri"/>
      <family val="2"/>
      <scheme val="minor"/>
    </font>
    <font>
      <b/>
      <sz val="14"/>
      <name val="Calibri"/>
      <family val="2"/>
      <scheme val="minor"/>
    </font>
    <font>
      <b/>
      <sz val="18"/>
      <name val="Calibri"/>
      <family val="2"/>
      <scheme val="minor"/>
    </font>
    <font>
      <b/>
      <u/>
      <sz val="12"/>
      <name val="Calibri"/>
      <family val="2"/>
      <scheme val="minor"/>
    </font>
    <font>
      <b/>
      <u/>
      <sz val="12"/>
      <color theme="1"/>
      <name val="Calibri"/>
      <family val="2"/>
      <scheme val="minor"/>
    </font>
    <font>
      <b/>
      <sz val="10"/>
      <color rgb="FF002060"/>
      <name val="Calibri"/>
      <family val="2"/>
      <scheme val="minor"/>
    </font>
    <font>
      <sz val="10"/>
      <color rgb="FF002060"/>
      <name val="Calibri"/>
      <family val="2"/>
      <scheme val="minor"/>
    </font>
    <font>
      <b/>
      <sz val="10"/>
      <color rgb="FF00B050"/>
      <name val="Calibri"/>
      <family val="2"/>
      <scheme val="minor"/>
    </font>
    <font>
      <sz val="10"/>
      <color rgb="FF00B050"/>
      <name val="Calibri"/>
      <family val="2"/>
      <scheme val="minor"/>
    </font>
    <font>
      <b/>
      <sz val="10"/>
      <color rgb="FFFF0000"/>
      <name val="Calibri"/>
      <family val="2"/>
      <scheme val="minor"/>
    </font>
    <font>
      <b/>
      <sz val="10"/>
      <color theme="1"/>
      <name val="Calibri"/>
      <family val="2"/>
      <scheme val="minor"/>
    </font>
    <font>
      <b/>
      <sz val="14"/>
      <color theme="1"/>
      <name val="Calibri"/>
      <family val="2"/>
      <scheme val="minor"/>
    </font>
    <font>
      <b/>
      <sz val="16"/>
      <name val="Calibri"/>
      <family val="2"/>
      <scheme val="minor"/>
    </font>
    <font>
      <sz val="10"/>
      <color theme="0"/>
      <name val="Calibri"/>
      <family val="2"/>
      <scheme val="minor"/>
    </font>
    <font>
      <b/>
      <sz val="11"/>
      <color theme="1"/>
      <name val="Calibri"/>
      <family val="2"/>
      <scheme val="minor"/>
    </font>
    <font>
      <b/>
      <sz val="10"/>
      <name val="Arial"/>
      <family val="2"/>
    </font>
    <font>
      <b/>
      <sz val="11"/>
      <name val="Calibri"/>
      <family val="2"/>
      <scheme val="minor"/>
    </font>
    <font>
      <sz val="14"/>
      <color theme="1"/>
      <name val="Calibri"/>
      <family val="2"/>
      <scheme val="minor"/>
    </font>
  </fonts>
  <fills count="7">
    <fill>
      <patternFill patternType="none"/>
    </fill>
    <fill>
      <patternFill patternType="gray125"/>
    </fill>
    <fill>
      <patternFill patternType="solid">
        <fgColor rgb="FFFFFFCC"/>
        <bgColor indexed="64"/>
      </patternFill>
    </fill>
    <fill>
      <patternFill patternType="solid">
        <fgColor rgb="FF707071"/>
        <bgColor indexed="64"/>
      </patternFill>
    </fill>
    <fill>
      <patternFill patternType="solid">
        <fgColor rgb="FF00A79D"/>
        <bgColor indexed="64"/>
      </patternFill>
    </fill>
    <fill>
      <patternFill patternType="solid">
        <fgColor rgb="FFFFD100"/>
        <bgColor indexed="64"/>
      </patternFill>
    </fill>
    <fill>
      <patternFill patternType="solid">
        <fgColor rgb="FFFFFFFF"/>
        <bgColor indexed="64"/>
      </patternFill>
    </fill>
  </fills>
  <borders count="60">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4">
    <xf numFmtId="0" fontId="0" fillId="0" borderId="0"/>
    <xf numFmtId="0" fontId="1" fillId="0" borderId="0"/>
    <xf numFmtId="9" fontId="4" fillId="0" borderId="0" applyFont="0" applyFill="0" applyBorder="0" applyAlignment="0" applyProtection="0"/>
    <xf numFmtId="164" fontId="4" fillId="0" borderId="0" applyFont="0" applyFill="0" applyBorder="0" applyAlignment="0" applyProtection="0"/>
  </cellStyleXfs>
  <cellXfs count="192">
    <xf numFmtId="0" fontId="0" fillId="0" borderId="0" xfId="0"/>
    <xf numFmtId="0" fontId="2" fillId="0" borderId="0" xfId="0" applyFont="1"/>
    <xf numFmtId="0" fontId="5" fillId="3" borderId="0" xfId="0" applyFont="1" applyFill="1"/>
    <xf numFmtId="0" fontId="5" fillId="4" borderId="0" xfId="0" applyFont="1" applyFill="1"/>
    <xf numFmtId="0" fontId="5" fillId="5" borderId="0" xfId="0" applyFont="1" applyFill="1"/>
    <xf numFmtId="0" fontId="10" fillId="0" borderId="0" xfId="1" applyFont="1" applyAlignment="1">
      <alignment horizontal="left"/>
    </xf>
    <xf numFmtId="166" fontId="0" fillId="0" borderId="0" xfId="3" applyNumberFormat="1" applyFont="1"/>
    <xf numFmtId="0" fontId="0" fillId="0" borderId="0" xfId="0" quotePrefix="1"/>
    <xf numFmtId="0" fontId="0" fillId="2" borderId="40" xfId="0" applyFill="1" applyBorder="1"/>
    <xf numFmtId="0" fontId="0" fillId="2" borderId="41" xfId="0" applyFill="1" applyBorder="1"/>
    <xf numFmtId="0" fontId="24" fillId="2" borderId="40" xfId="0" applyFont="1" applyFill="1" applyBorder="1"/>
    <xf numFmtId="0" fontId="24" fillId="2" borderId="39" xfId="0" applyFont="1" applyFill="1" applyBorder="1"/>
    <xf numFmtId="0" fontId="24" fillId="4" borderId="0" xfId="0" applyFont="1" applyFill="1"/>
    <xf numFmtId="0" fontId="11" fillId="5" borderId="22"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9" xfId="0" applyFont="1" applyFill="1" applyBorder="1" applyAlignment="1">
      <alignment horizontal="center" vertical="center"/>
    </xf>
    <xf numFmtId="0" fontId="27" fillId="5" borderId="20" xfId="0" applyFont="1" applyFill="1" applyBorder="1" applyAlignment="1">
      <alignment horizontal="center" vertical="center"/>
    </xf>
    <xf numFmtId="165" fontId="11" fillId="5" borderId="20" xfId="1" applyNumberFormat="1" applyFont="1" applyFill="1" applyBorder="1" applyAlignment="1">
      <alignment horizontal="center" vertical="center"/>
    </xf>
    <xf numFmtId="0" fontId="8" fillId="4" borderId="0" xfId="0" applyFont="1" applyFill="1" applyProtection="1">
      <protection locked="0"/>
    </xf>
    <xf numFmtId="0" fontId="2" fillId="0" borderId="0" xfId="0" applyFont="1" applyProtection="1">
      <protection locked="0"/>
    </xf>
    <xf numFmtId="0" fontId="0" fillId="0" borderId="0" xfId="0" applyProtection="1">
      <protection locked="0"/>
    </xf>
    <xf numFmtId="0" fontId="7" fillId="4" borderId="0" xfId="0" applyFont="1" applyFill="1" applyProtection="1">
      <protection locked="0"/>
    </xf>
    <xf numFmtId="0" fontId="22" fillId="5" borderId="0" xfId="0" applyFont="1" applyFill="1" applyProtection="1">
      <protection locked="0"/>
    </xf>
    <xf numFmtId="0" fontId="11" fillId="0" borderId="0" xfId="1" applyFont="1" applyAlignment="1" applyProtection="1">
      <alignment horizontal="left"/>
      <protection locked="0"/>
    </xf>
    <xf numFmtId="0" fontId="9" fillId="0" borderId="0" xfId="1" applyFont="1" applyAlignment="1" applyProtection="1">
      <alignment horizontal="left"/>
      <protection locked="0"/>
    </xf>
    <xf numFmtId="0" fontId="9" fillId="0" borderId="0" xfId="1" applyFont="1" applyProtection="1">
      <protection locked="0"/>
    </xf>
    <xf numFmtId="0" fontId="9" fillId="0" borderId="11" xfId="1" applyFont="1" applyBorder="1" applyAlignment="1" applyProtection="1">
      <alignment horizontal="left"/>
      <protection locked="0"/>
    </xf>
    <xf numFmtId="0" fontId="9" fillId="2" borderId="1" xfId="1" applyFont="1" applyFill="1" applyBorder="1" applyAlignment="1" applyProtection="1">
      <alignment wrapText="1"/>
      <protection locked="0"/>
    </xf>
    <xf numFmtId="0" fontId="9" fillId="0" borderId="5" xfId="1" applyFont="1" applyBorder="1" applyAlignment="1" applyProtection="1">
      <alignment horizontal="left"/>
      <protection locked="0"/>
    </xf>
    <xf numFmtId="0" fontId="9" fillId="2" borderId="2" xfId="1" applyFont="1" applyFill="1" applyBorder="1" applyAlignment="1" applyProtection="1">
      <alignment wrapText="1"/>
      <protection locked="0"/>
    </xf>
    <xf numFmtId="0" fontId="10" fillId="2" borderId="2" xfId="1" applyFont="1" applyFill="1" applyBorder="1" applyAlignment="1" applyProtection="1">
      <alignment wrapText="1"/>
      <protection locked="0"/>
    </xf>
    <xf numFmtId="14" fontId="9" fillId="2" borderId="2" xfId="1" applyNumberFormat="1" applyFont="1" applyFill="1" applyBorder="1" applyAlignment="1" applyProtection="1">
      <alignment wrapText="1"/>
      <protection locked="0"/>
    </xf>
    <xf numFmtId="0" fontId="9" fillId="2" borderId="2" xfId="1" applyFont="1" applyFill="1" applyBorder="1" applyAlignment="1" applyProtection="1">
      <alignment horizontal="left" wrapText="1"/>
      <protection locked="0"/>
    </xf>
    <xf numFmtId="14" fontId="10" fillId="2" borderId="2" xfId="1" applyNumberFormat="1" applyFont="1" applyFill="1" applyBorder="1" applyAlignment="1" applyProtection="1">
      <alignment wrapText="1"/>
      <protection locked="0"/>
    </xf>
    <xf numFmtId="0" fontId="9" fillId="0" borderId="6" xfId="1" applyFont="1" applyBorder="1" applyAlignment="1" applyProtection="1">
      <alignment horizontal="left"/>
      <protection locked="0"/>
    </xf>
    <xf numFmtId="0" fontId="10" fillId="0" borderId="0" xfId="1" applyFont="1" applyAlignment="1" applyProtection="1">
      <alignment horizontal="center"/>
      <protection locked="0"/>
    </xf>
    <xf numFmtId="0" fontId="9" fillId="0" borderId="0" xfId="1" applyFont="1" applyAlignment="1" applyProtection="1">
      <alignment horizontal="center"/>
      <protection locked="0"/>
    </xf>
    <xf numFmtId="0" fontId="9" fillId="0" borderId="0" xfId="1" applyFont="1" applyAlignment="1" applyProtection="1">
      <alignment horizontal="center" wrapText="1"/>
      <protection locked="0"/>
    </xf>
    <xf numFmtId="0" fontId="10" fillId="0" borderId="4" xfId="1" applyFont="1" applyBorder="1" applyProtection="1">
      <protection locked="0"/>
    </xf>
    <xf numFmtId="0" fontId="10" fillId="0" borderId="5" xfId="1" applyFont="1" applyBorder="1" applyProtection="1">
      <protection locked="0"/>
    </xf>
    <xf numFmtId="165" fontId="10" fillId="2" borderId="2" xfId="1" applyNumberFormat="1" applyFont="1" applyFill="1" applyBorder="1" applyProtection="1">
      <protection locked="0"/>
    </xf>
    <xf numFmtId="0" fontId="10" fillId="0" borderId="6" xfId="1" applyFont="1" applyBorder="1" applyProtection="1">
      <protection locked="0"/>
    </xf>
    <xf numFmtId="165" fontId="10" fillId="2" borderId="3" xfId="1" applyNumberFormat="1" applyFont="1" applyFill="1" applyBorder="1" applyProtection="1">
      <protection locked="0"/>
    </xf>
    <xf numFmtId="0" fontId="10" fillId="0" borderId="0" xfId="1" applyFont="1" applyProtection="1">
      <protection locked="0"/>
    </xf>
    <xf numFmtId="0" fontId="10" fillId="0" borderId="0" xfId="1" applyFont="1" applyAlignment="1" applyProtection="1">
      <alignment horizontal="left"/>
      <protection locked="0"/>
    </xf>
    <xf numFmtId="0" fontId="8" fillId="4" borderId="0" xfId="0" applyFont="1" applyFill="1"/>
    <xf numFmtId="0" fontId="7" fillId="4" borderId="0" xfId="0" applyFont="1" applyFill="1"/>
    <xf numFmtId="0" fontId="22" fillId="5" borderId="0" xfId="0" applyFont="1" applyFill="1"/>
    <xf numFmtId="0" fontId="11" fillId="0" borderId="0" xfId="1" applyFont="1" applyAlignment="1">
      <alignment horizontal="left"/>
    </xf>
    <xf numFmtId="0" fontId="23" fillId="3" borderId="1" xfId="1" applyFont="1" applyFill="1" applyBorder="1" applyAlignment="1">
      <alignment wrapText="1"/>
    </xf>
    <xf numFmtId="0" fontId="23" fillId="3" borderId="3" xfId="1" applyFont="1" applyFill="1" applyBorder="1" applyAlignment="1">
      <alignment horizontal="center" wrapText="1"/>
    </xf>
    <xf numFmtId="0" fontId="10" fillId="0" borderId="0" xfId="1" applyFont="1" applyAlignment="1">
      <alignment horizontal="center"/>
    </xf>
    <xf numFmtId="0" fontId="9" fillId="0" borderId="0" xfId="1" applyFont="1" applyAlignment="1">
      <alignment horizontal="center"/>
    </xf>
    <xf numFmtId="0" fontId="10" fillId="3" borderId="2" xfId="1" applyFont="1" applyFill="1" applyBorder="1" applyAlignment="1">
      <alignment horizontal="left"/>
    </xf>
    <xf numFmtId="165" fontId="10" fillId="5" borderId="35" xfId="1" applyNumberFormat="1" applyFont="1" applyFill="1" applyBorder="1"/>
    <xf numFmtId="0" fontId="10" fillId="3" borderId="29" xfId="1" applyFont="1" applyFill="1" applyBorder="1" applyAlignment="1">
      <alignment horizontal="left"/>
    </xf>
    <xf numFmtId="0" fontId="10" fillId="0" borderId="4" xfId="1" applyFont="1" applyBorder="1"/>
    <xf numFmtId="0" fontId="10" fillId="0" borderId="5" xfId="1" applyFont="1" applyBorder="1"/>
    <xf numFmtId="0" fontId="11" fillId="5" borderId="22" xfId="1" applyFont="1" applyFill="1" applyBorder="1" applyAlignment="1">
      <alignment horizontal="left"/>
    </xf>
    <xf numFmtId="0" fontId="10" fillId="0" borderId="6" xfId="1" applyFont="1" applyBorder="1"/>
    <xf numFmtId="0" fontId="10" fillId="0" borderId="0" xfId="1" applyFont="1"/>
    <xf numFmtId="0" fontId="10" fillId="0" borderId="0" xfId="0" applyFont="1" applyProtection="1">
      <protection locked="0"/>
    </xf>
    <xf numFmtId="0" fontId="10" fillId="0" borderId="0" xfId="0" applyFont="1" applyAlignment="1" applyProtection="1">
      <alignment horizontal="center"/>
      <protection locked="0"/>
    </xf>
    <xf numFmtId="0" fontId="9" fillId="0" borderId="22" xfId="1" applyFont="1" applyBorder="1" applyAlignment="1" applyProtection="1">
      <alignment horizontal="left"/>
      <protection locked="0"/>
    </xf>
    <xf numFmtId="0" fontId="10" fillId="2" borderId="34" xfId="1" applyFont="1" applyFill="1" applyBorder="1" applyAlignment="1" applyProtection="1">
      <alignment horizontal="left" wrapText="1"/>
      <protection locked="0"/>
    </xf>
    <xf numFmtId="0" fontId="9" fillId="0" borderId="36" xfId="1" applyFont="1" applyBorder="1" applyProtection="1">
      <protection locked="0"/>
    </xf>
    <xf numFmtId="0" fontId="10" fillId="2" borderId="35" xfId="1" applyFont="1" applyFill="1" applyBorder="1" applyAlignment="1" applyProtection="1">
      <alignment horizontal="left" wrapText="1"/>
      <protection locked="0"/>
    </xf>
    <xf numFmtId="0" fontId="9" fillId="0" borderId="4" xfId="1" applyFont="1" applyBorder="1" applyAlignment="1" applyProtection="1">
      <alignment horizontal="left"/>
      <protection locked="0"/>
    </xf>
    <xf numFmtId="0" fontId="10" fillId="2" borderId="1" xfId="1" applyFont="1" applyFill="1" applyBorder="1" applyAlignment="1" applyProtection="1">
      <alignment wrapText="1"/>
      <protection locked="0"/>
    </xf>
    <xf numFmtId="0" fontId="10" fillId="0" borderId="0" xfId="1" applyFont="1" applyAlignment="1" applyProtection="1">
      <alignment wrapText="1"/>
      <protection locked="0"/>
    </xf>
    <xf numFmtId="14" fontId="10" fillId="0" borderId="0" xfId="1" applyNumberFormat="1" applyFont="1" applyAlignment="1" applyProtection="1">
      <alignment wrapText="1"/>
      <protection locked="0"/>
    </xf>
    <xf numFmtId="0" fontId="10" fillId="0" borderId="0" xfId="1" quotePrefix="1" applyFont="1" applyProtection="1">
      <protection locked="0"/>
    </xf>
    <xf numFmtId="0" fontId="15" fillId="0" borderId="0" xfId="0" applyFont="1" applyAlignment="1" applyProtection="1">
      <alignment vertical="center"/>
      <protection locked="0"/>
    </xf>
    <xf numFmtId="0" fontId="10" fillId="2" borderId="3" xfId="1" applyFont="1" applyFill="1" applyBorder="1" applyAlignment="1" applyProtection="1">
      <alignment horizontal="left" wrapText="1"/>
      <protection locked="0"/>
    </xf>
    <xf numFmtId="0" fontId="10" fillId="0" borderId="0" xfId="1" applyFont="1" applyAlignment="1" applyProtection="1">
      <alignment horizontal="left" wrapText="1"/>
      <protection locked="0"/>
    </xf>
    <xf numFmtId="0" fontId="11" fillId="0" borderId="0" xfId="0" applyFont="1" applyProtection="1">
      <protection locked="0"/>
    </xf>
    <xf numFmtId="0" fontId="10" fillId="2" borderId="1" xfId="1" applyFont="1" applyFill="1" applyBorder="1" applyAlignment="1" applyProtection="1">
      <alignment horizontal="left"/>
      <protection locked="0"/>
    </xf>
    <xf numFmtId="0" fontId="10" fillId="2" borderId="2" xfId="1" applyFont="1" applyFill="1" applyBorder="1" applyAlignment="1" applyProtection="1">
      <alignment horizontal="left"/>
      <protection locked="0"/>
    </xf>
    <xf numFmtId="0" fontId="10" fillId="2" borderId="33" xfId="1" applyFont="1" applyFill="1" applyBorder="1" applyAlignment="1" applyProtection="1">
      <alignment horizontal="left"/>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9" fillId="0" borderId="0" xfId="0" applyFont="1" applyProtection="1">
      <protection locked="0"/>
    </xf>
    <xf numFmtId="0" fontId="10" fillId="0" borderId="1" xfId="1" applyFont="1" applyBorder="1" applyProtection="1">
      <protection locked="0"/>
    </xf>
    <xf numFmtId="0" fontId="10" fillId="2" borderId="5" xfId="1" applyFont="1" applyFill="1" applyBorder="1" applyAlignment="1" applyProtection="1">
      <alignment horizontal="left"/>
      <protection locked="0"/>
    </xf>
    <xf numFmtId="0" fontId="21" fillId="0" borderId="0" xfId="0" applyFont="1" applyAlignment="1" applyProtection="1">
      <alignment horizontal="left"/>
      <protection locked="0"/>
    </xf>
    <xf numFmtId="165" fontId="10" fillId="2" borderId="7" xfId="1" applyNumberFormat="1" applyFont="1" applyFill="1" applyBorder="1" applyProtection="1">
      <protection locked="0"/>
    </xf>
    <xf numFmtId="0" fontId="10" fillId="2" borderId="15" xfId="1" applyFont="1" applyFill="1" applyBorder="1" applyProtection="1">
      <protection locked="0"/>
    </xf>
    <xf numFmtId="0" fontId="10" fillId="2" borderId="2" xfId="1" applyFont="1" applyFill="1" applyBorder="1" applyProtection="1">
      <protection locked="0"/>
    </xf>
    <xf numFmtId="0" fontId="10" fillId="2" borderId="6" xfId="1" applyFont="1" applyFill="1" applyBorder="1" applyAlignment="1" applyProtection="1">
      <alignment horizontal="left"/>
      <protection locked="0"/>
    </xf>
    <xf numFmtId="0" fontId="10" fillId="2" borderId="14" xfId="1" applyFont="1" applyFill="1" applyBorder="1" applyProtection="1">
      <protection locked="0"/>
    </xf>
    <xf numFmtId="0" fontId="10" fillId="2" borderId="3" xfId="1" applyFont="1" applyFill="1" applyBorder="1" applyProtection="1">
      <protection locked="0"/>
    </xf>
    <xf numFmtId="0" fontId="9" fillId="0" borderId="26" xfId="1" applyFont="1" applyBorder="1" applyAlignment="1" applyProtection="1">
      <alignment horizontal="left"/>
      <protection locked="0"/>
    </xf>
    <xf numFmtId="0" fontId="9" fillId="0" borderId="1" xfId="1" applyFont="1" applyBorder="1" applyAlignment="1" applyProtection="1">
      <alignment horizontal="left"/>
      <protection locked="0"/>
    </xf>
    <xf numFmtId="0" fontId="9" fillId="0" borderId="18" xfId="1" applyFont="1" applyBorder="1" applyAlignment="1" applyProtection="1">
      <alignment horizontal="left"/>
      <protection locked="0"/>
    </xf>
    <xf numFmtId="0" fontId="9" fillId="0" borderId="22" xfId="1" applyFont="1" applyBorder="1" applyProtection="1">
      <protection locked="0"/>
    </xf>
    <xf numFmtId="165" fontId="15" fillId="0" borderId="0" xfId="0" applyNumberFormat="1" applyFont="1" applyProtection="1">
      <protection locked="0"/>
    </xf>
    <xf numFmtId="0" fontId="15" fillId="0" borderId="0" xfId="0" applyFont="1" applyProtection="1">
      <protection locked="0"/>
    </xf>
    <xf numFmtId="165" fontId="17" fillId="0" borderId="0" xfId="0" applyNumberFormat="1" applyFont="1" applyProtection="1">
      <protection locked="0"/>
    </xf>
    <xf numFmtId="0" fontId="18" fillId="0" borderId="0" xfId="0" applyFont="1" applyProtection="1">
      <protection locked="0"/>
    </xf>
    <xf numFmtId="0" fontId="16" fillId="0" borderId="0" xfId="0" applyFont="1" applyProtection="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xf numFmtId="0" fontId="10" fillId="0" borderId="0" xfId="0" applyFont="1"/>
    <xf numFmtId="0" fontId="9" fillId="0" borderId="0" xfId="0" applyFont="1"/>
    <xf numFmtId="0" fontId="25" fillId="5" borderId="25" xfId="0" applyFont="1" applyFill="1" applyBorder="1"/>
    <xf numFmtId="165" fontId="10" fillId="5" borderId="25" xfId="1" applyNumberFormat="1" applyFont="1" applyFill="1" applyBorder="1"/>
    <xf numFmtId="0" fontId="9" fillId="0" borderId="12" xfId="0" applyFont="1" applyBorder="1"/>
    <xf numFmtId="165" fontId="10" fillId="0" borderId="28" xfId="0" applyNumberFormat="1" applyFont="1" applyBorder="1"/>
    <xf numFmtId="165" fontId="10" fillId="0" borderId="13" xfId="0" applyNumberFormat="1" applyFont="1" applyBorder="1"/>
    <xf numFmtId="0" fontId="25" fillId="5" borderId="22" xfId="0" applyFont="1" applyFill="1" applyBorder="1"/>
    <xf numFmtId="165" fontId="10" fillId="5" borderId="9" xfId="1" applyNumberFormat="1" applyFont="1" applyFill="1" applyBorder="1"/>
    <xf numFmtId="0" fontId="11" fillId="5" borderId="37"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32" xfId="0" applyFont="1" applyFill="1" applyBorder="1" applyAlignment="1">
      <alignment horizontal="center" vertical="center"/>
    </xf>
    <xf numFmtId="9" fontId="11" fillId="5" borderId="32" xfId="2" quotePrefix="1" applyFont="1" applyFill="1" applyBorder="1" applyAlignment="1" applyProtection="1">
      <alignment horizontal="center" vertical="center"/>
    </xf>
    <xf numFmtId="165" fontId="11" fillId="5" borderId="32" xfId="2" quotePrefix="1" applyNumberFormat="1" applyFont="1" applyFill="1" applyBorder="1" applyAlignment="1" applyProtection="1">
      <alignment horizontal="center" vertical="center"/>
    </xf>
    <xf numFmtId="165" fontId="11" fillId="5" borderId="38" xfId="0" quotePrefix="1" applyNumberFormat="1" applyFont="1" applyFill="1" applyBorder="1" applyAlignment="1">
      <alignment horizontal="center" vertical="center"/>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0" borderId="0" xfId="0" applyFont="1" applyAlignment="1" applyProtection="1">
      <alignment wrapText="1"/>
      <protection locked="0"/>
    </xf>
    <xf numFmtId="0" fontId="10" fillId="0" borderId="23" xfId="1" applyFont="1" applyBorder="1" applyProtection="1">
      <protection locked="0"/>
    </xf>
    <xf numFmtId="0" fontId="11" fillId="0" borderId="0" xfId="1" applyFont="1" applyAlignment="1" applyProtection="1">
      <alignment horizontal="left" wrapText="1"/>
      <protection locked="0"/>
    </xf>
    <xf numFmtId="0" fontId="9" fillId="0" borderId="0" xfId="1" applyFont="1" applyAlignment="1" applyProtection="1">
      <alignment wrapText="1"/>
      <protection locked="0"/>
    </xf>
    <xf numFmtId="0" fontId="9" fillId="0" borderId="1" xfId="1" applyFont="1" applyBorder="1" applyProtection="1">
      <protection locked="0"/>
    </xf>
    <xf numFmtId="0" fontId="20" fillId="0" borderId="0" xfId="0" applyFont="1" applyProtection="1">
      <protection locked="0"/>
    </xf>
    <xf numFmtId="0" fontId="27" fillId="0" borderId="0" xfId="0" applyFont="1" applyAlignment="1" applyProtection="1">
      <alignment horizontal="center" vertical="center"/>
      <protection locked="0"/>
    </xf>
    <xf numFmtId="0" fontId="3" fillId="0" borderId="0" xfId="0" applyFont="1" applyProtection="1">
      <protection locked="0"/>
    </xf>
    <xf numFmtId="14" fontId="10" fillId="6" borderId="2" xfId="1" applyNumberFormat="1" applyFont="1" applyFill="1" applyBorder="1" applyAlignment="1">
      <alignment wrapText="1"/>
    </xf>
    <xf numFmtId="0" fontId="10" fillId="6" borderId="2" xfId="1" applyFont="1" applyFill="1" applyBorder="1" applyAlignment="1">
      <alignment horizontal="left" wrapText="1"/>
    </xf>
    <xf numFmtId="165" fontId="10" fillId="6" borderId="1" xfId="1" applyNumberFormat="1" applyFont="1" applyFill="1" applyBorder="1"/>
    <xf numFmtId="165" fontId="10" fillId="6" borderId="2" xfId="1" applyNumberFormat="1" applyFont="1" applyFill="1" applyBorder="1"/>
    <xf numFmtId="165" fontId="10" fillId="6" borderId="33" xfId="1" applyNumberFormat="1" applyFont="1" applyFill="1" applyBorder="1"/>
    <xf numFmtId="165" fontId="10" fillId="6" borderId="3" xfId="1" applyNumberFormat="1" applyFont="1" applyFill="1" applyBorder="1"/>
    <xf numFmtId="165" fontId="10" fillId="0" borderId="25" xfId="1" applyNumberFormat="1" applyFont="1" applyBorder="1"/>
    <xf numFmtId="0" fontId="10" fillId="0" borderId="0" xfId="0" applyFont="1" applyAlignment="1">
      <alignment wrapText="1"/>
    </xf>
    <xf numFmtId="0" fontId="10" fillId="2" borderId="15" xfId="1" applyFont="1" applyFill="1" applyBorder="1" applyAlignment="1" applyProtection="1">
      <alignment horizontal="center"/>
      <protection locked="0"/>
    </xf>
    <xf numFmtId="165" fontId="9" fillId="0" borderId="13" xfId="1" applyNumberFormat="1" applyFont="1" applyBorder="1" applyProtection="1">
      <protection locked="0"/>
    </xf>
    <xf numFmtId="0" fontId="10" fillId="0" borderId="44" xfId="1" applyFont="1" applyBorder="1" applyAlignment="1" applyProtection="1">
      <alignment horizontal="left"/>
      <protection locked="0"/>
    </xf>
    <xf numFmtId="0" fontId="10" fillId="0" borderId="45" xfId="1" applyFont="1" applyBorder="1" applyProtection="1">
      <protection locked="0"/>
    </xf>
    <xf numFmtId="165" fontId="10" fillId="2" borderId="47" xfId="1" applyNumberFormat="1" applyFont="1" applyFill="1" applyBorder="1" applyProtection="1">
      <protection locked="0"/>
    </xf>
    <xf numFmtId="0" fontId="10" fillId="2" borderId="49" xfId="1" applyFont="1" applyFill="1" applyBorder="1" applyAlignment="1" applyProtection="1">
      <alignment horizontal="center"/>
      <protection locked="0"/>
    </xf>
    <xf numFmtId="165" fontId="10" fillId="2" borderId="50" xfId="1" applyNumberFormat="1" applyFont="1" applyFill="1" applyBorder="1" applyProtection="1">
      <protection locked="0"/>
    </xf>
    <xf numFmtId="0" fontId="3" fillId="0" borderId="42" xfId="0" applyFont="1" applyBorder="1" applyAlignment="1">
      <alignment horizontal="left" vertical="center" wrapText="1"/>
    </xf>
    <xf numFmtId="0" fontId="26" fillId="0" borderId="42" xfId="0" applyFont="1" applyBorder="1" applyAlignment="1">
      <alignment horizontal="left" vertical="center" wrapText="1"/>
    </xf>
    <xf numFmtId="9" fontId="3" fillId="0" borderId="42" xfId="2" applyFont="1" applyBorder="1" applyAlignment="1">
      <alignment horizontal="left" vertical="center" wrapText="1"/>
    </xf>
    <xf numFmtId="0" fontId="11" fillId="0" borderId="0" xfId="1" applyFont="1" applyProtection="1">
      <protection locked="0"/>
    </xf>
    <xf numFmtId="0" fontId="9" fillId="0" borderId="4" xfId="1" applyFont="1" applyBorder="1" applyProtection="1">
      <protection locked="0"/>
    </xf>
    <xf numFmtId="0" fontId="9" fillId="0" borderId="5" xfId="1" applyFont="1" applyBorder="1" applyProtection="1">
      <protection locked="0"/>
    </xf>
    <xf numFmtId="0" fontId="9" fillId="0" borderId="6" xfId="1" applyFont="1" applyBorder="1" applyProtection="1">
      <protection locked="0"/>
    </xf>
    <xf numFmtId="0" fontId="10" fillId="2" borderId="5" xfId="1" applyFont="1" applyFill="1" applyBorder="1" applyProtection="1">
      <protection locked="0"/>
    </xf>
    <xf numFmtId="0" fontId="10" fillId="2" borderId="6" xfId="1" applyFont="1" applyFill="1" applyBorder="1" applyProtection="1">
      <protection locked="0"/>
    </xf>
    <xf numFmtId="0" fontId="21" fillId="0" borderId="0" xfId="0" applyFont="1" applyProtection="1">
      <protection locked="0"/>
    </xf>
    <xf numFmtId="0" fontId="10" fillId="0" borderId="43" xfId="1" applyFont="1" applyBorder="1" applyProtection="1">
      <protection locked="0"/>
    </xf>
    <xf numFmtId="0" fontId="10" fillId="2" borderId="46" xfId="1" applyFont="1" applyFill="1" applyBorder="1" applyProtection="1">
      <protection locked="0"/>
    </xf>
    <xf numFmtId="0" fontId="10" fillId="2" borderId="48" xfId="1" applyFont="1" applyFill="1" applyBorder="1" applyProtection="1">
      <protection locked="0"/>
    </xf>
    <xf numFmtId="0" fontId="11" fillId="5" borderId="51" xfId="0" applyFont="1" applyFill="1" applyBorder="1"/>
    <xf numFmtId="0" fontId="2" fillId="5" borderId="52" xfId="0" applyFont="1" applyFill="1" applyBorder="1"/>
    <xf numFmtId="0" fontId="2" fillId="5" borderId="53" xfId="0" applyFont="1" applyFill="1" applyBorder="1"/>
    <xf numFmtId="165" fontId="10" fillId="0" borderId="9" xfId="1" applyNumberFormat="1" applyFont="1" applyBorder="1"/>
    <xf numFmtId="165" fontId="10" fillId="2" borderId="27" xfId="0" applyNumberFormat="1" applyFont="1" applyFill="1" applyBorder="1" applyProtection="1">
      <protection locked="0"/>
    </xf>
    <xf numFmtId="165" fontId="10" fillId="2" borderId="21" xfId="0" applyNumberFormat="1" applyFont="1" applyFill="1" applyBorder="1" applyProtection="1">
      <protection locked="0"/>
    </xf>
    <xf numFmtId="0" fontId="10" fillId="6" borderId="2" xfId="1" applyFont="1" applyFill="1" applyBorder="1" applyAlignment="1">
      <alignment vertical="top" wrapText="1"/>
    </xf>
    <xf numFmtId="0" fontId="10" fillId="6" borderId="24" xfId="1" applyFont="1" applyFill="1" applyBorder="1" applyAlignment="1">
      <alignment horizontal="left" vertical="top" wrapText="1"/>
    </xf>
    <xf numFmtId="0" fontId="10" fillId="6" borderId="2" xfId="1" applyFont="1" applyFill="1" applyBorder="1" applyAlignment="1">
      <alignment horizontal="left" vertical="top" wrapText="1"/>
    </xf>
    <xf numFmtId="0" fontId="9" fillId="0" borderId="54" xfId="1" applyFont="1" applyBorder="1" applyAlignment="1" applyProtection="1">
      <alignment horizontal="left"/>
      <protection locked="0"/>
    </xf>
    <xf numFmtId="0" fontId="2" fillId="2" borderId="55" xfId="0" applyFont="1" applyFill="1" applyBorder="1" applyProtection="1">
      <protection locked="0"/>
    </xf>
    <xf numFmtId="0" fontId="2" fillId="2" borderId="56" xfId="0" applyFont="1" applyFill="1" applyBorder="1" applyProtection="1">
      <protection locked="0"/>
    </xf>
    <xf numFmtId="0" fontId="2" fillId="2" borderId="57" xfId="0" applyFont="1" applyFill="1" applyBorder="1" applyProtection="1">
      <protection locked="0"/>
    </xf>
    <xf numFmtId="0" fontId="9" fillId="0" borderId="58" xfId="1" applyFont="1" applyBorder="1" applyAlignment="1" applyProtection="1">
      <alignment horizontal="left"/>
      <protection locked="0"/>
    </xf>
    <xf numFmtId="0" fontId="9" fillId="0" borderId="59" xfId="1" applyFont="1" applyBorder="1" applyProtection="1">
      <protection locked="0"/>
    </xf>
    <xf numFmtId="0" fontId="0" fillId="2" borderId="40" xfId="0" applyFill="1" applyBorder="1" applyAlignment="1">
      <alignment vertical="top" wrapText="1"/>
    </xf>
    <xf numFmtId="0" fontId="10" fillId="0" borderId="9" xfId="1" applyFont="1" applyBorder="1" applyProtection="1">
      <protection locked="0"/>
    </xf>
    <xf numFmtId="165" fontId="10" fillId="2" borderId="35" xfId="1" applyNumberFormat="1" applyFont="1" applyFill="1" applyBorder="1" applyProtection="1">
      <protection locked="0"/>
    </xf>
    <xf numFmtId="165" fontId="10" fillId="0" borderId="2" xfId="1" applyNumberFormat="1" applyFont="1" applyBorder="1"/>
    <xf numFmtId="0" fontId="22" fillId="2" borderId="10" xfId="0" applyFont="1" applyFill="1" applyBorder="1" applyProtection="1">
      <protection locked="0"/>
    </xf>
    <xf numFmtId="167" fontId="0" fillId="0" borderId="0" xfId="0" quotePrefix="1" applyNumberFormat="1"/>
    <xf numFmtId="167" fontId="9" fillId="2" borderId="3" xfId="1" applyNumberFormat="1" applyFont="1" applyFill="1" applyBorder="1" applyAlignment="1" applyProtection="1">
      <alignment horizontal="center" wrapText="1"/>
      <protection locked="0"/>
    </xf>
    <xf numFmtId="9" fontId="11" fillId="5" borderId="20" xfId="2" applyFont="1" applyFill="1" applyBorder="1" applyAlignment="1">
      <alignment horizontal="center" vertical="center"/>
    </xf>
    <xf numFmtId="165" fontId="10" fillId="5" borderId="35" xfId="1" applyNumberFormat="1" applyFont="1" applyFill="1" applyBorder="1" applyAlignment="1">
      <alignment horizontal="right" vertical="center"/>
    </xf>
    <xf numFmtId="0" fontId="0" fillId="0" borderId="0" xfId="0" applyAlignment="1">
      <alignment horizontal="right" vertical="center"/>
    </xf>
    <xf numFmtId="0" fontId="2" fillId="0" borderId="0" xfId="0" applyFont="1" applyAlignment="1">
      <alignment horizontal="right" vertical="center"/>
    </xf>
    <xf numFmtId="9" fontId="10" fillId="5" borderId="35" xfId="2" applyFont="1" applyFill="1" applyBorder="1" applyAlignment="1">
      <alignment horizontal="right" vertical="center"/>
    </xf>
    <xf numFmtId="0" fontId="11" fillId="5" borderId="25" xfId="1" applyFont="1" applyFill="1" applyBorder="1" applyAlignment="1">
      <alignment horizontal="left"/>
    </xf>
    <xf numFmtId="165" fontId="9" fillId="5" borderId="35" xfId="1" applyNumberFormat="1" applyFont="1" applyFill="1" applyBorder="1"/>
    <xf numFmtId="0" fontId="12" fillId="4" borderId="16" xfId="0" applyFont="1" applyFill="1" applyBorder="1" applyAlignment="1" applyProtection="1">
      <alignment horizontal="center" vertical="top"/>
      <protection locked="0"/>
    </xf>
    <xf numFmtId="0" fontId="12" fillId="4" borderId="17" xfId="0" applyFont="1" applyFill="1" applyBorder="1" applyAlignment="1" applyProtection="1">
      <alignment horizontal="center" vertical="top"/>
      <protection locked="0"/>
    </xf>
    <xf numFmtId="0" fontId="12" fillId="4" borderId="19" xfId="0" applyFont="1" applyFill="1" applyBorder="1" applyAlignment="1" applyProtection="1">
      <alignment horizontal="center" vertical="top"/>
      <protection locked="0"/>
    </xf>
    <xf numFmtId="0" fontId="12" fillId="4" borderId="20" xfId="0" applyFont="1" applyFill="1" applyBorder="1" applyAlignment="1" applyProtection="1">
      <alignment horizontal="center" vertical="top"/>
      <protection locked="0"/>
    </xf>
  </cellXfs>
  <cellStyles count="4">
    <cellStyle name="Comma" xfId="3" builtinId="3"/>
    <cellStyle name="Normal" xfId="0" builtinId="0"/>
    <cellStyle name="Normal 2" xfId="1" xr:uid="{00000000-0005-0000-0000-000001000000}"/>
    <cellStyle name="Per cent" xfId="2" builtinId="5"/>
  </cellStyles>
  <dxfs count="0"/>
  <tableStyles count="0" defaultTableStyle="TableStyleMedium9" defaultPivotStyle="PivotStyleLight16"/>
  <colors>
    <mruColors>
      <color rgb="FFFFFFCC"/>
      <color rgb="FF707071"/>
      <color rgb="FFFFD100"/>
      <color rgb="FF00A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2D080-6D51-4F99-A675-8D30CB75E451}">
  <sheetPr codeName="Sheet1"/>
  <dimension ref="A1:A22"/>
  <sheetViews>
    <sheetView workbookViewId="0">
      <selection activeCell="A15" sqref="A15"/>
    </sheetView>
  </sheetViews>
  <sheetFormatPr baseColWidth="10" defaultColWidth="8.83203125" defaultRowHeight="15" x14ac:dyDescent="0.2"/>
  <cols>
    <col min="1" max="1" width="108.5" customWidth="1"/>
  </cols>
  <sheetData>
    <row r="1" spans="1:1" x14ac:dyDescent="0.2">
      <c r="A1" s="12" t="str">
        <f>'Project Total'!B2&amp;" Costing Guidance"</f>
        <v>ICP (Royce Industrial Collaboration Programme) Costing Guidance</v>
      </c>
    </row>
    <row r="3" spans="1:1" ht="15" customHeight="1" x14ac:dyDescent="0.2">
      <c r="A3" s="11" t="s">
        <v>0</v>
      </c>
    </row>
    <row r="4" spans="1:1" ht="15" customHeight="1" x14ac:dyDescent="0.2">
      <c r="A4" s="11" t="s">
        <v>1</v>
      </c>
    </row>
    <row r="5" spans="1:1" ht="15" customHeight="1" x14ac:dyDescent="0.2">
      <c r="A5" s="8" t="s">
        <v>2</v>
      </c>
    </row>
    <row r="6" spans="1:1" ht="15" customHeight="1" x14ac:dyDescent="0.2">
      <c r="A6" s="8" t="s">
        <v>3</v>
      </c>
    </row>
    <row r="7" spans="1:1" ht="15" customHeight="1" x14ac:dyDescent="0.2">
      <c r="A7" s="8" t="s">
        <v>137</v>
      </c>
    </row>
    <row r="8" spans="1:1" ht="15" customHeight="1" x14ac:dyDescent="0.2">
      <c r="A8" s="8"/>
    </row>
    <row r="9" spans="1:1" ht="15" customHeight="1" x14ac:dyDescent="0.2">
      <c r="A9" s="8"/>
    </row>
    <row r="10" spans="1:1" ht="15" customHeight="1" x14ac:dyDescent="0.2">
      <c r="A10" s="10" t="s">
        <v>4</v>
      </c>
    </row>
    <row r="11" spans="1:1" ht="15" customHeight="1" x14ac:dyDescent="0.2">
      <c r="A11" s="8" t="s">
        <v>5</v>
      </c>
    </row>
    <row r="12" spans="1:1" ht="32" x14ac:dyDescent="0.2">
      <c r="A12" s="174" t="s">
        <v>6</v>
      </c>
    </row>
    <row r="13" spans="1:1" x14ac:dyDescent="0.2">
      <c r="A13" s="8" t="s">
        <v>7</v>
      </c>
    </row>
    <row r="14" spans="1:1" ht="16" x14ac:dyDescent="0.2">
      <c r="A14" s="174" t="s">
        <v>8</v>
      </c>
    </row>
    <row r="15" spans="1:1" ht="15" customHeight="1" x14ac:dyDescent="0.2">
      <c r="A15" s="8" t="s">
        <v>138</v>
      </c>
    </row>
    <row r="16" spans="1:1" ht="15" customHeight="1" x14ac:dyDescent="0.2">
      <c r="A16" s="8"/>
    </row>
    <row r="17" spans="1:1" ht="15" customHeight="1" x14ac:dyDescent="0.2">
      <c r="A17" s="8"/>
    </row>
    <row r="18" spans="1:1" ht="15" customHeight="1" x14ac:dyDescent="0.2">
      <c r="A18" s="8"/>
    </row>
    <row r="19" spans="1:1" ht="15" customHeight="1" x14ac:dyDescent="0.2">
      <c r="A19" s="8"/>
    </row>
    <row r="20" spans="1:1" ht="15" customHeight="1" x14ac:dyDescent="0.2">
      <c r="A20" s="8"/>
    </row>
    <row r="21" spans="1:1" ht="15" customHeight="1" x14ac:dyDescent="0.2">
      <c r="A21" s="8"/>
    </row>
    <row r="22" spans="1:1" ht="15" customHeight="1" x14ac:dyDescent="0.2">
      <c r="A22" s="9"/>
    </row>
  </sheetData>
  <sheetProtection algorithmName="SHA-512" hashValue="25nVeIkFpjmwWXwsy1mmeKqblQDz9b2c00PcijLngQoVFfI9ePV9KMmDQCQ0eH5Vk99DAOpvI1P8yt4HN/cvWw==" saltValue="EdvZb8mFTLCOMWKp2DwYG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AF7F-FDB3-4FD5-9844-2FCD28DD0C26}">
  <sheetPr codeName="Sheet10">
    <tabColor rgb="FF707071"/>
  </sheetPr>
  <dimension ref="A1:V37"/>
  <sheetViews>
    <sheetView showGridLines="0" tabSelected="1" zoomScale="85" zoomScaleNormal="85" workbookViewId="0">
      <pane xSplit="1" ySplit="1" topLeftCell="B2" activePane="bottomRight" state="frozen"/>
      <selection pane="topRight" activeCell="B1" sqref="B1"/>
      <selection pane="bottomLeft" activeCell="A2" sqref="A2"/>
      <selection pane="bottomRight" activeCell="A39" sqref="A39"/>
    </sheetView>
  </sheetViews>
  <sheetFormatPr baseColWidth="10" defaultColWidth="9.1640625" defaultRowHeight="15" outlineLevelCol="1" x14ac:dyDescent="0.2"/>
  <cols>
    <col min="1" max="1" width="70.5" style="20" customWidth="1"/>
    <col min="2" max="2" width="61.33203125" style="20" bestFit="1" customWidth="1"/>
    <col min="3" max="3" width="3.1640625" style="21" customWidth="1"/>
    <col min="4" max="4" width="20.5" customWidth="1"/>
    <col min="5" max="6" width="20.5" customWidth="1" outlineLevel="1"/>
    <col min="7" max="7" width="20.5" customWidth="1"/>
    <col min="8" max="9" width="20.5" customWidth="1" outlineLevel="1"/>
    <col min="10" max="16384" width="9.1640625" style="21"/>
  </cols>
  <sheetData>
    <row r="1" spans="1:22" s="20" customFormat="1" ht="24" x14ac:dyDescent="0.3">
      <c r="A1" s="19" t="s">
        <v>9</v>
      </c>
      <c r="B1" s="19"/>
      <c r="C1" s="19"/>
      <c r="D1" s="46"/>
      <c r="E1" s="46"/>
      <c r="F1" s="46"/>
      <c r="G1" s="46"/>
      <c r="H1" s="46"/>
      <c r="I1" s="46"/>
      <c r="M1" s="21"/>
      <c r="N1" s="21"/>
      <c r="O1" s="21"/>
      <c r="P1" s="21"/>
      <c r="Q1" s="21"/>
      <c r="R1" s="21"/>
      <c r="S1" s="21"/>
      <c r="T1" s="21"/>
      <c r="U1" s="21"/>
      <c r="V1" s="21"/>
    </row>
    <row r="2" spans="1:22" s="20" customFormat="1" ht="21" x14ac:dyDescent="0.25">
      <c r="A2" s="22" t="s">
        <v>10</v>
      </c>
      <c r="B2" s="22" t="s">
        <v>11</v>
      </c>
      <c r="C2" s="22"/>
      <c r="D2" s="47"/>
      <c r="E2" s="47"/>
      <c r="F2" s="47"/>
      <c r="G2" s="47"/>
      <c r="H2" s="47"/>
      <c r="I2" s="47"/>
      <c r="M2" s="21"/>
      <c r="N2" s="21"/>
      <c r="O2" s="21"/>
      <c r="P2" s="21"/>
      <c r="Q2" s="21"/>
      <c r="R2" s="21"/>
      <c r="S2" s="21"/>
      <c r="T2" s="21"/>
      <c r="U2" s="21"/>
      <c r="V2" s="21"/>
    </row>
    <row r="3" spans="1:22" s="20" customFormat="1" ht="24.75" customHeight="1" x14ac:dyDescent="0.25">
      <c r="A3" s="23" t="s">
        <v>12</v>
      </c>
      <c r="B3" s="178"/>
      <c r="C3" s="23"/>
      <c r="D3" s="48"/>
      <c r="E3" s="48"/>
      <c r="F3" s="48"/>
      <c r="G3" s="48"/>
      <c r="H3" s="48"/>
      <c r="I3" s="48"/>
      <c r="M3" s="21"/>
      <c r="N3" s="21"/>
      <c r="O3" s="21"/>
      <c r="P3" s="21"/>
      <c r="Q3" s="21"/>
      <c r="R3" s="21"/>
      <c r="S3" s="21"/>
      <c r="T3" s="21"/>
      <c r="U3" s="21"/>
      <c r="V3" s="21"/>
    </row>
    <row r="4" spans="1:22" s="20" customFormat="1" x14ac:dyDescent="0.2">
      <c r="C4" s="21"/>
      <c r="M4" s="21"/>
      <c r="N4" s="21"/>
      <c r="O4" s="21"/>
      <c r="P4" s="21"/>
      <c r="Q4" s="21"/>
      <c r="R4" s="21"/>
      <c r="S4" s="21"/>
      <c r="T4" s="21"/>
      <c r="U4" s="21"/>
      <c r="V4" s="21"/>
    </row>
    <row r="5" spans="1:22" s="20" customFormat="1" ht="19" x14ac:dyDescent="0.25">
      <c r="A5" s="25"/>
      <c r="B5" s="26"/>
      <c r="C5" s="21"/>
      <c r="D5" s="49" t="s">
        <v>13</v>
      </c>
      <c r="E5" s="49" t="s">
        <v>14</v>
      </c>
      <c r="F5" s="49" t="s">
        <v>15</v>
      </c>
      <c r="G5" s="49" t="s">
        <v>16</v>
      </c>
      <c r="H5" s="49" t="s">
        <v>17</v>
      </c>
      <c r="I5" s="49" t="s">
        <v>18</v>
      </c>
      <c r="M5" s="21"/>
      <c r="N5" s="21"/>
      <c r="O5" s="21"/>
      <c r="P5" s="21"/>
      <c r="Q5" s="21"/>
      <c r="R5" s="21"/>
      <c r="S5" s="21"/>
      <c r="T5" s="21"/>
      <c r="U5" s="21"/>
      <c r="V5" s="21"/>
    </row>
    <row r="6" spans="1:22" s="20" customFormat="1" ht="20" thickBot="1" x14ac:dyDescent="0.3">
      <c r="A6" s="24" t="s">
        <v>19</v>
      </c>
      <c r="B6" s="26"/>
      <c r="C6" s="21"/>
      <c r="D6" s="20">
        <f>'Industry Costing Form (1)'!B7</f>
        <v>0</v>
      </c>
      <c r="E6" s="20">
        <f>'Industry Costing Form (2)'!B7</f>
        <v>0</v>
      </c>
      <c r="F6" s="20">
        <f>'Industry Costing Form (3)'!B7</f>
        <v>0</v>
      </c>
      <c r="G6" s="20">
        <f>'Research Org Costing Form (1)'!B7</f>
        <v>0</v>
      </c>
      <c r="H6" s="20">
        <f>'Research Org Costing Form (2)'!B7</f>
        <v>0</v>
      </c>
      <c r="I6" s="20">
        <f>'Research Org Costing Form (3)'!B7</f>
        <v>0</v>
      </c>
      <c r="M6" s="21"/>
      <c r="N6" s="21"/>
      <c r="O6" s="21"/>
      <c r="P6" s="21"/>
      <c r="Q6" s="21"/>
      <c r="R6" s="21"/>
      <c r="S6" s="21"/>
      <c r="T6" s="21"/>
      <c r="U6" s="21"/>
      <c r="V6" s="21"/>
    </row>
    <row r="7" spans="1:22" s="20" customFormat="1" ht="15" customHeight="1" thickBot="1" x14ac:dyDescent="0.25">
      <c r="A7" s="27" t="s">
        <v>20</v>
      </c>
      <c r="B7" s="28"/>
      <c r="C7" s="21"/>
      <c r="D7" s="50"/>
      <c r="E7" s="50"/>
      <c r="F7" s="50"/>
      <c r="G7" s="50"/>
      <c r="H7" s="50"/>
      <c r="I7" s="50"/>
      <c r="M7" s="21"/>
      <c r="N7" s="21"/>
      <c r="O7" s="21"/>
      <c r="P7" s="21"/>
      <c r="Q7" s="21"/>
      <c r="R7" s="21"/>
      <c r="S7" s="21"/>
      <c r="T7" s="21"/>
      <c r="U7" s="21"/>
      <c r="V7" s="21"/>
    </row>
    <row r="8" spans="1:22" s="20" customFormat="1" x14ac:dyDescent="0.2">
      <c r="A8" s="27" t="s">
        <v>21</v>
      </c>
      <c r="B8" s="28"/>
      <c r="C8" s="21"/>
      <c r="D8" s="166">
        <f>'Industry Costing Form (1)'!B7</f>
        <v>0</v>
      </c>
      <c r="E8" s="166">
        <f>'Industry Costing Form (2)'!B7</f>
        <v>0</v>
      </c>
      <c r="F8" s="166">
        <f>'Industry Costing Form (3)'!B7</f>
        <v>0</v>
      </c>
      <c r="G8" s="166">
        <f>'Research Org Costing Form (1)'!B7</f>
        <v>0</v>
      </c>
      <c r="H8" s="166">
        <f>'Research Org Costing Form (2)'!B7</f>
        <v>0</v>
      </c>
      <c r="I8" s="166">
        <f>'Research Org Costing Form (3)'!B7</f>
        <v>0</v>
      </c>
      <c r="M8" s="21"/>
      <c r="N8" s="21"/>
      <c r="O8" s="21"/>
      <c r="P8" s="21"/>
      <c r="Q8" s="21"/>
      <c r="R8" s="21"/>
      <c r="S8" s="21"/>
      <c r="T8" s="21"/>
      <c r="U8" s="21"/>
      <c r="V8" s="21"/>
    </row>
    <row r="9" spans="1:22" s="20" customFormat="1" x14ac:dyDescent="0.2">
      <c r="A9" s="29" t="s">
        <v>22</v>
      </c>
      <c r="B9" s="30"/>
      <c r="C9" s="21"/>
      <c r="D9" s="167">
        <f>'Industry Costing Form (1)'!B8</f>
        <v>0</v>
      </c>
      <c r="E9" s="167">
        <f>'Industry Costing Form (2)'!B8</f>
        <v>0</v>
      </c>
      <c r="F9" s="167">
        <f>'Industry Costing Form (3)'!B8</f>
        <v>0</v>
      </c>
      <c r="G9" s="167">
        <f>'Research Org Costing Form (1)'!B8</f>
        <v>0</v>
      </c>
      <c r="H9" s="167">
        <f>'Research Org Costing Form (2)'!B8</f>
        <v>0</v>
      </c>
      <c r="I9" s="167">
        <f>'Research Org Costing Form (3)'!B8</f>
        <v>0</v>
      </c>
      <c r="M9" s="21"/>
      <c r="N9" s="21"/>
      <c r="O9" s="21"/>
      <c r="P9" s="21"/>
      <c r="Q9" s="21"/>
      <c r="R9" s="21"/>
      <c r="S9" s="21"/>
      <c r="T9" s="21"/>
      <c r="U9" s="21"/>
      <c r="V9" s="21"/>
    </row>
    <row r="10" spans="1:22" s="20" customFormat="1" x14ac:dyDescent="0.2">
      <c r="A10" s="29" t="s">
        <v>23</v>
      </c>
      <c r="B10" s="32"/>
      <c r="C10" s="21"/>
      <c r="D10" s="165">
        <f>'Industry Costing Form (1)'!B9</f>
        <v>0</v>
      </c>
      <c r="E10" s="165">
        <f>'Industry Costing Form (2)'!B9</f>
        <v>0</v>
      </c>
      <c r="F10" s="165">
        <f>'Industry Costing Form (3)'!B9</f>
        <v>0</v>
      </c>
      <c r="G10" s="165">
        <f>'Research Org Costing Form (1)'!B9</f>
        <v>0</v>
      </c>
      <c r="H10" s="165">
        <f>'Research Org Costing Form (2)'!B9</f>
        <v>0</v>
      </c>
      <c r="I10" s="165">
        <f>'Research Org Costing Form (3)'!B9</f>
        <v>0</v>
      </c>
      <c r="M10" s="21"/>
      <c r="N10" s="21"/>
      <c r="O10" s="21"/>
      <c r="P10" s="21"/>
      <c r="Q10" s="21"/>
      <c r="R10" s="21"/>
      <c r="S10" s="21"/>
      <c r="T10" s="21"/>
      <c r="U10" s="21"/>
      <c r="V10" s="21"/>
    </row>
    <row r="11" spans="1:22" s="20" customFormat="1" ht="15" customHeight="1" x14ac:dyDescent="0.2">
      <c r="A11" s="29" t="s">
        <v>24</v>
      </c>
      <c r="B11" s="33"/>
      <c r="C11" s="21"/>
      <c r="D11" s="131">
        <f>'Industry Costing Form (1)'!B10</f>
        <v>0</v>
      </c>
      <c r="E11" s="131">
        <f>'Industry Costing Form (2)'!B10</f>
        <v>0</v>
      </c>
      <c r="F11" s="131">
        <f>'Industry Costing Form (3)'!B10</f>
        <v>0</v>
      </c>
      <c r="G11" s="131">
        <f>'Research Org Costing Form (1)'!B10</f>
        <v>0</v>
      </c>
      <c r="H11" s="131">
        <f>'Research Org Costing Form (2)'!B10</f>
        <v>0</v>
      </c>
      <c r="I11" s="131">
        <f>'Research Org Costing Form (3)'!B10</f>
        <v>0</v>
      </c>
      <c r="M11" s="21"/>
      <c r="N11" s="21"/>
      <c r="O11" s="21"/>
      <c r="P11" s="21"/>
      <c r="Q11" s="21"/>
      <c r="R11" s="21"/>
      <c r="S11" s="21"/>
      <c r="T11" s="21"/>
      <c r="U11" s="21"/>
      <c r="V11" s="21"/>
    </row>
    <row r="12" spans="1:22" s="20" customFormat="1" ht="15" customHeight="1" thickBot="1" x14ac:dyDescent="0.25">
      <c r="A12" s="35" t="s">
        <v>25</v>
      </c>
      <c r="B12" s="180">
        <f>'Dropdown List'!E1</f>
        <v>45425</v>
      </c>
      <c r="C12" s="21"/>
      <c r="D12" s="132">
        <f>'Industry Costing Form (1)'!B11</f>
        <v>0</v>
      </c>
      <c r="E12" s="132">
        <f>'Industry Costing Form (2)'!B11</f>
        <v>0</v>
      </c>
      <c r="F12" s="132">
        <f>'Industry Costing Form (3)'!B11</f>
        <v>0</v>
      </c>
      <c r="G12" s="132">
        <f>'Research Org Costing Form (1)'!B11</f>
        <v>0</v>
      </c>
      <c r="H12" s="132">
        <f>'Research Org Costing Form (2)'!B11</f>
        <v>0</v>
      </c>
      <c r="I12" s="132">
        <f>'Research Org Costing Form (3)'!B11</f>
        <v>0</v>
      </c>
      <c r="M12" s="21"/>
      <c r="N12" s="21"/>
      <c r="O12" s="21"/>
      <c r="P12" s="21"/>
      <c r="Q12" s="21"/>
      <c r="R12" s="21"/>
      <c r="S12" s="21"/>
      <c r="T12" s="21"/>
      <c r="U12" s="21"/>
      <c r="V12" s="21"/>
    </row>
    <row r="13" spans="1:22" s="20" customFormat="1" ht="16" thickBot="1" x14ac:dyDescent="0.25">
      <c r="C13" s="21"/>
      <c r="D13" s="51"/>
      <c r="E13" s="51"/>
      <c r="F13" s="51"/>
      <c r="G13" s="51"/>
      <c r="H13" s="51"/>
      <c r="I13" s="51"/>
      <c r="M13" s="21"/>
      <c r="N13" s="21"/>
      <c r="O13" s="21"/>
      <c r="P13" s="21"/>
      <c r="Q13" s="21"/>
      <c r="R13" s="21"/>
      <c r="S13" s="21"/>
      <c r="T13" s="21"/>
      <c r="U13" s="21"/>
      <c r="V13" s="21"/>
    </row>
    <row r="14" spans="1:22" s="20" customFormat="1" ht="10" customHeight="1" x14ac:dyDescent="0.2">
      <c r="A14" s="36"/>
      <c r="B14" s="37"/>
      <c r="C14" s="21"/>
      <c r="D14" s="52"/>
      <c r="E14" s="52"/>
      <c r="F14" s="52"/>
      <c r="G14" s="52"/>
      <c r="H14" s="52"/>
      <c r="I14" s="52"/>
      <c r="M14" s="21"/>
      <c r="N14" s="21"/>
      <c r="O14" s="21"/>
      <c r="P14" s="21"/>
      <c r="Q14" s="21"/>
      <c r="R14" s="21"/>
      <c r="S14" s="21"/>
      <c r="T14" s="21"/>
      <c r="U14" s="21"/>
      <c r="V14" s="21"/>
    </row>
    <row r="15" spans="1:22" ht="21" customHeight="1" thickBot="1" x14ac:dyDescent="0.3">
      <c r="A15" s="24" t="s">
        <v>26</v>
      </c>
      <c r="B15" s="53"/>
      <c r="D15" s="53"/>
      <c r="E15" s="53"/>
      <c r="F15" s="53"/>
      <c r="G15" s="53"/>
      <c r="H15" s="53"/>
      <c r="I15" s="53"/>
    </row>
    <row r="16" spans="1:22" x14ac:dyDescent="0.2">
      <c r="A16" s="57" t="str">
        <f>'Research Org Costing Form (1)'!F68</f>
        <v>Total Personnel Costs (A) £</v>
      </c>
      <c r="B16" s="133">
        <f>SUM(D16:I16)</f>
        <v>0</v>
      </c>
      <c r="D16" s="133" t="b">
        <f>'Industry Costing Form (1)'!G39</f>
        <v>0</v>
      </c>
      <c r="E16" s="133" t="b">
        <f>'Industry Costing Form (2)'!G39</f>
        <v>0</v>
      </c>
      <c r="F16" s="133" t="b">
        <f>'Industry Costing Form (3)'!G39</f>
        <v>0</v>
      </c>
      <c r="G16" s="133">
        <f>'Research Org Costing Form (1)'!G69</f>
        <v>0</v>
      </c>
      <c r="H16" s="133">
        <f>'Research Org Costing Form (2)'!G69</f>
        <v>0</v>
      </c>
      <c r="I16" s="133">
        <f>'Research Org Costing Form (3)'!F69</f>
        <v>0</v>
      </c>
    </row>
    <row r="17" spans="1:9" x14ac:dyDescent="0.2">
      <c r="A17" s="58" t="str">
        <f>'Research Org Costing Form (1)'!F74</f>
        <v>Total Equipment Costs (B) £</v>
      </c>
      <c r="B17" s="134">
        <f t="shared" ref="B17:B24" si="0">SUM(D17:I17)</f>
        <v>0</v>
      </c>
      <c r="D17" s="134" t="b">
        <f>'Industry Costing Form (1)'!G45</f>
        <v>0</v>
      </c>
      <c r="E17" s="134" t="b">
        <f>'Industry Costing Form (2)'!G45</f>
        <v>0</v>
      </c>
      <c r="F17" s="134" t="b">
        <f>'Industry Costing Form (3)'!G45</f>
        <v>0</v>
      </c>
      <c r="G17" s="134">
        <f>'Research Org Costing Form (1)'!G75</f>
        <v>0</v>
      </c>
      <c r="H17" s="134">
        <f>'Research Org Costing Form (2)'!F75</f>
        <v>0</v>
      </c>
      <c r="I17" s="134">
        <f>'Research Org Costing Form (3)'!F75</f>
        <v>0</v>
      </c>
    </row>
    <row r="18" spans="1:9" x14ac:dyDescent="0.2">
      <c r="A18" s="58" t="str">
        <f>'Research Org Costing Form (1)'!F81</f>
        <v>Total Consumables Costs (C) £</v>
      </c>
      <c r="B18" s="134">
        <f t="shared" si="0"/>
        <v>0</v>
      </c>
      <c r="D18" s="134" t="b">
        <f>'Industry Costing Form (1)'!G52</f>
        <v>0</v>
      </c>
      <c r="E18" s="134" t="b">
        <f>'Industry Costing Form (2)'!G52</f>
        <v>0</v>
      </c>
      <c r="F18" s="134" t="b">
        <f>'Industry Costing Form (3)'!G52</f>
        <v>0</v>
      </c>
      <c r="G18" s="134">
        <f>'Research Org Costing Form (1)'!G82</f>
        <v>0</v>
      </c>
      <c r="H18" s="134">
        <f>'Research Org Costing Form (2)'!F82</f>
        <v>0</v>
      </c>
      <c r="I18" s="134">
        <f>'Research Org Costing Form (3)'!F82</f>
        <v>0</v>
      </c>
    </row>
    <row r="19" spans="1:9" x14ac:dyDescent="0.2">
      <c r="A19" s="58" t="str">
        <f>'Research Org Costing Form (1)'!F88</f>
        <v>Total Travel Costs (D) £</v>
      </c>
      <c r="B19" s="134">
        <f t="shared" si="0"/>
        <v>0</v>
      </c>
      <c r="D19" s="134" t="b">
        <f>'Industry Costing Form (1)'!G59</f>
        <v>0</v>
      </c>
      <c r="E19" s="134" t="b">
        <f>'Industry Costing Form (2)'!G59</f>
        <v>0</v>
      </c>
      <c r="F19" s="134" t="b">
        <f>'Industry Costing Form (3)'!G59</f>
        <v>0</v>
      </c>
      <c r="G19" s="134">
        <f>'Research Org Costing Form (1)'!G89</f>
        <v>0</v>
      </c>
      <c r="H19" s="134">
        <f>'Research Org Costing Form (2)'!F89</f>
        <v>0</v>
      </c>
      <c r="I19" s="134">
        <f>'Research Org Costing Form (3)'!F89</f>
        <v>0</v>
      </c>
    </row>
    <row r="20" spans="1:9" x14ac:dyDescent="0.2">
      <c r="A20" s="58" t="str">
        <f>'Research Org Costing Form (1)'!F95</f>
        <v>Total Other Costs (E) £</v>
      </c>
      <c r="B20" s="134">
        <f t="shared" si="0"/>
        <v>0</v>
      </c>
      <c r="D20" s="135" t="b">
        <f>'Industry Costing Form (1)'!G66</f>
        <v>0</v>
      </c>
      <c r="E20" s="135" t="b">
        <f>'Industry Costing Form (2)'!G66</f>
        <v>0</v>
      </c>
      <c r="F20" s="135" t="b">
        <f>'Industry Costing Form (3)'!G66</f>
        <v>0</v>
      </c>
      <c r="G20" s="134">
        <f>'Research Org Costing Form (1)'!G96</f>
        <v>0</v>
      </c>
      <c r="H20" s="134">
        <f>'Research Org Costing Form (2)'!F96</f>
        <v>0</v>
      </c>
      <c r="I20" s="134">
        <f>'Research Org Costing Form (3)'!F96</f>
        <v>0</v>
      </c>
    </row>
    <row r="21" spans="1:9" x14ac:dyDescent="0.2">
      <c r="A21" s="58" t="str">
        <f>'Research Org Costing Form (1)'!F103</f>
        <v>Total Indirect Costs (F) £</v>
      </c>
      <c r="B21" s="134">
        <f t="shared" si="0"/>
        <v>0</v>
      </c>
      <c r="D21" s="54"/>
      <c r="E21" s="56"/>
      <c r="F21" s="54"/>
      <c r="G21" s="134">
        <f>'Research Org Costing Form (1)'!G104</f>
        <v>0</v>
      </c>
      <c r="H21" s="177">
        <f>'Research Org Costing Form (2)'!F104</f>
        <v>0</v>
      </c>
      <c r="I21" s="177">
        <f>'Research Org Costing Form (3)'!F104</f>
        <v>0</v>
      </c>
    </row>
    <row r="22" spans="1:9" x14ac:dyDescent="0.2">
      <c r="A22" s="58" t="str">
        <f>'Research Org Costing Form (1)'!F110</f>
        <v>Total Application Scientists Costs (G) £</v>
      </c>
      <c r="B22" s="134">
        <f t="shared" si="0"/>
        <v>0</v>
      </c>
      <c r="D22" s="54"/>
      <c r="E22" s="56"/>
      <c r="F22" s="54"/>
      <c r="G22" s="134">
        <f>'Research Org Costing Form (1)'!G111</f>
        <v>0</v>
      </c>
      <c r="H22" s="177">
        <f>'Research Org Costing Form (2)'!F111</f>
        <v>0</v>
      </c>
      <c r="I22" s="177">
        <f>'Research Org Costing Form (3)'!F111</f>
        <v>0</v>
      </c>
    </row>
    <row r="23" spans="1:9" x14ac:dyDescent="0.2">
      <c r="A23" s="58" t="str">
        <f>'Research Org Costing Form (1)'!F115</f>
        <v>Total Royce facilities Costs (H) £</v>
      </c>
      <c r="B23" s="134">
        <f t="shared" si="0"/>
        <v>0</v>
      </c>
      <c r="D23" s="54"/>
      <c r="E23" s="56"/>
      <c r="F23" s="54"/>
      <c r="G23" s="134">
        <f>'Research Org Costing Form (1)'!G123</f>
        <v>0</v>
      </c>
      <c r="H23" s="134">
        <f>'Research Org Costing Form (2)'!F123</f>
        <v>0</v>
      </c>
      <c r="I23" s="134">
        <f>'Research Org Costing Form (3)'!F123</f>
        <v>0</v>
      </c>
    </row>
    <row r="24" spans="1:9" ht="16" thickBot="1" x14ac:dyDescent="0.25">
      <c r="A24" s="60" t="str">
        <f>'Research Org Costing Form (1)'!F125</f>
        <v>Total non-Royce facilities Costs (I) £</v>
      </c>
      <c r="B24" s="136">
        <f t="shared" si="0"/>
        <v>0</v>
      </c>
      <c r="D24" s="136" t="b">
        <f>'Industry Costing Form (1)'!G76</f>
        <v>0</v>
      </c>
      <c r="E24" s="136" t="b">
        <f>'Industry Costing Form (2)'!G76</f>
        <v>0</v>
      </c>
      <c r="F24" s="136" t="b">
        <f>'Industry Costing Form (3)'!G76</f>
        <v>0</v>
      </c>
      <c r="G24" s="136">
        <f>'Research Org Costing Form (1)'!G133</f>
        <v>0</v>
      </c>
      <c r="H24" s="136">
        <f>'Research Org Costing Form (2)'!F133</f>
        <v>0</v>
      </c>
      <c r="I24" s="136">
        <f>'Research Org Costing Form (3)'!F133</f>
        <v>0</v>
      </c>
    </row>
    <row r="25" spans="1:9" s="20" customFormat="1" ht="20" thickBot="1" x14ac:dyDescent="0.3">
      <c r="A25" s="59" t="s">
        <v>27</v>
      </c>
      <c r="B25" s="187">
        <f>SUM(B16:B24)</f>
        <v>0</v>
      </c>
      <c r="C25" s="128"/>
      <c r="D25" s="187">
        <f>SUM(D16:D24)</f>
        <v>0</v>
      </c>
      <c r="E25" s="187">
        <f t="shared" ref="E25:I25" si="1">SUM(E16:E24)</f>
        <v>0</v>
      </c>
      <c r="F25" s="187">
        <f t="shared" si="1"/>
        <v>0</v>
      </c>
      <c r="G25" s="187">
        <f t="shared" si="1"/>
        <v>0</v>
      </c>
      <c r="H25" s="187">
        <f t="shared" si="1"/>
        <v>0</v>
      </c>
      <c r="I25" s="187">
        <f t="shared" si="1"/>
        <v>0</v>
      </c>
    </row>
    <row r="26" spans="1:9" s="20" customFormat="1" ht="14" x14ac:dyDescent="0.2">
      <c r="A26" s="61"/>
      <c r="B26" s="5"/>
      <c r="D26" s="1"/>
      <c r="E26" s="1"/>
      <c r="F26" s="1"/>
      <c r="G26" s="1"/>
      <c r="H26" s="1"/>
      <c r="I26" s="1"/>
    </row>
    <row r="27" spans="1:9" s="20" customFormat="1" thickBot="1" x14ac:dyDescent="0.25">
      <c r="A27" s="61"/>
      <c r="B27" s="5"/>
      <c r="D27" s="1"/>
      <c r="E27" s="1"/>
      <c r="F27" s="1"/>
      <c r="G27" s="1"/>
      <c r="H27" s="1"/>
      <c r="I27" s="1"/>
    </row>
    <row r="28" spans="1:9" s="20" customFormat="1" ht="20" thickBot="1" x14ac:dyDescent="0.3">
      <c r="A28" s="59" t="s">
        <v>28</v>
      </c>
      <c r="B28" s="55">
        <f>SUM(D28:I28)</f>
        <v>0</v>
      </c>
      <c r="D28" s="182">
        <f>'Industry Costing Form (1)'!A82</f>
        <v>0</v>
      </c>
      <c r="E28" s="182">
        <f>'Industry Costing Form (2)'!A82</f>
        <v>0</v>
      </c>
      <c r="F28" s="182">
        <f>'Industry Costing Form (3)'!A82</f>
        <v>0</v>
      </c>
      <c r="G28" s="182">
        <f>'Research Org Costing Form (1)'!F137</f>
        <v>0</v>
      </c>
      <c r="H28" s="182">
        <f>'Research Org Costing Form (2)'!F137</f>
        <v>0</v>
      </c>
      <c r="I28" s="182">
        <f>'Research Org Costing Form (3)'!F137</f>
        <v>0</v>
      </c>
    </row>
    <row r="29" spans="1:9" ht="16" thickBot="1" x14ac:dyDescent="0.25">
      <c r="A29" s="1"/>
      <c r="B29" s="1"/>
      <c r="D29" s="183"/>
      <c r="E29" s="183"/>
      <c r="F29" s="183"/>
      <c r="G29" s="183"/>
      <c r="H29" s="183"/>
      <c r="I29" s="183"/>
    </row>
    <row r="30" spans="1:9" ht="20" thickBot="1" x14ac:dyDescent="0.3">
      <c r="A30" s="59" t="s">
        <v>29</v>
      </c>
      <c r="B30" s="55">
        <f>SUM(D30:I30)</f>
        <v>0</v>
      </c>
      <c r="D30" s="182">
        <f>'Industry Costing Form (1)'!F82</f>
        <v>0</v>
      </c>
      <c r="E30" s="182">
        <f>'Industry Costing Form (2)'!F82</f>
        <v>0</v>
      </c>
      <c r="F30" s="182">
        <f>'Industry Costing Form (3)'!F82</f>
        <v>0</v>
      </c>
      <c r="G30" s="182">
        <f>'Research Org Costing Form (1)'!H137</f>
        <v>0</v>
      </c>
      <c r="H30" s="182">
        <f>'Research Org Costing Form (2)'!H137</f>
        <v>0</v>
      </c>
      <c r="I30" s="182">
        <f>'Research Org Costing Form (3)'!H137</f>
        <v>0</v>
      </c>
    </row>
    <row r="31" spans="1:9" s="20" customFormat="1" thickBot="1" x14ac:dyDescent="0.25">
      <c r="A31" s="61"/>
      <c r="B31" s="5"/>
      <c r="D31" s="184"/>
      <c r="E31" s="184"/>
      <c r="F31" s="184"/>
      <c r="G31" s="184"/>
      <c r="H31" s="184"/>
      <c r="I31" s="184"/>
    </row>
    <row r="32" spans="1:9" s="20" customFormat="1" ht="20" thickBot="1" x14ac:dyDescent="0.3">
      <c r="A32" s="186" t="s">
        <v>30</v>
      </c>
      <c r="B32" s="5"/>
      <c r="D32" s="185" t="b">
        <f>'Industry Costing Form (1)'!C82</f>
        <v>0</v>
      </c>
      <c r="E32" s="185" t="b">
        <f>'Industry Costing Form (2)'!C82</f>
        <v>0</v>
      </c>
      <c r="F32" s="185" t="b">
        <f>'Industry Costing Form (3)'!C82</f>
        <v>0</v>
      </c>
      <c r="G32" s="185">
        <f>'Research Org Costing Form (1)'!E137</f>
        <v>0.8</v>
      </c>
      <c r="H32" s="185">
        <f>'Research Org Costing Form (2)'!E137</f>
        <v>0.8</v>
      </c>
      <c r="I32" s="185">
        <f>'Research Org Costing Form (3)'!E137</f>
        <v>0.8</v>
      </c>
    </row>
    <row r="33" spans="1:2" ht="16" thickBot="1" x14ac:dyDescent="0.25"/>
    <row r="34" spans="1:2" x14ac:dyDescent="0.2">
      <c r="A34" s="172" t="s">
        <v>31</v>
      </c>
      <c r="B34" s="173" t="s">
        <v>32</v>
      </c>
    </row>
    <row r="35" spans="1:2" ht="50.25" customHeight="1" x14ac:dyDescent="0.2">
      <c r="A35" s="170"/>
      <c r="B35" s="171"/>
    </row>
    <row r="36" spans="1:2" x14ac:dyDescent="0.2">
      <c r="A36" s="168" t="s">
        <v>33</v>
      </c>
    </row>
    <row r="37" spans="1:2" ht="50.25" customHeight="1" x14ac:dyDescent="0.2">
      <c r="A37" s="169"/>
    </row>
  </sheetData>
  <sheetProtection algorithmName="SHA-512" hashValue="f5yL3mJ5Q6Ksu1YTFHjGyu4i23smMIIMksgmQdgp9W3H6UlT857X+Fgq8/DmMKkFbjreP8DdfRO3C/vQj+qHHw==" saltValue="aIoyWrdrE8XtjtZI8WmKFg==" spinCount="100000" sheet="1" selectLockedCells="1"/>
  <phoneticPr fontId="6" type="noConversion"/>
  <pageMargins left="0.70866141732283472" right="0.31496062992125984" top="0.47244094488188981" bottom="0.27559055118110237" header="0.31496062992125984" footer="0.19685039370078741"/>
  <pageSetup paperSize="9" scale="5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C0D58B4-648A-477A-AEC9-8DAAD19927B2}">
          <x14:formula1>
            <xm:f>'Dropdown List'!$A$11:$A$14</xm:f>
          </x14:formula1>
          <xm:sqref>D9:I9</xm:sqref>
        </x14:dataValidation>
        <x14:dataValidation type="list" allowBlank="1" showInputMessage="1" showErrorMessage="1" xr:uid="{B121841B-3831-4878-A58A-7C7D378A755D}">
          <x14:formula1>
            <xm:f>'Dropdown List'!$A$16:$A$18</xm:f>
          </x14:formula1>
          <xm:sqref>B9 D10:I10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D100"/>
  </sheetPr>
  <dimension ref="A1:S82"/>
  <sheetViews>
    <sheetView zoomScale="90" zoomScaleNormal="90" workbookViewId="0">
      <pane ySplit="7" topLeftCell="A32" activePane="bottomLeft" state="frozen"/>
      <selection pane="bottomLeft" activeCell="D35" sqref="D35"/>
    </sheetView>
  </sheetViews>
  <sheetFormatPr baseColWidth="10" defaultColWidth="9.1640625" defaultRowHeight="15" outlineLevelRow="1" outlineLevelCol="1" x14ac:dyDescent="0.2"/>
  <cols>
    <col min="1" max="1" width="60.33203125" style="20" bestFit="1" customWidth="1"/>
    <col min="2" max="2" width="30.5" style="20" bestFit="1" customWidth="1"/>
    <col min="3" max="3" width="16.83203125" style="20" customWidth="1" outlineLevel="1"/>
    <col min="4" max="4" width="57.5" style="20" customWidth="1" outlineLevel="1"/>
    <col min="5" max="5" width="33.1640625" style="20" customWidth="1" outlineLevel="1"/>
    <col min="6" max="6" width="46.33203125" style="20" customWidth="1"/>
    <col min="7" max="7" width="23.5" style="20" bestFit="1" customWidth="1"/>
    <col min="8" max="8" width="26.33203125" style="20" bestFit="1" customWidth="1"/>
    <col min="9" max="9" width="19.1640625" style="20" bestFit="1" customWidth="1"/>
    <col min="10" max="19" width="9.1640625" style="20"/>
    <col min="20" max="16384" width="9.1640625" style="21"/>
  </cols>
  <sheetData>
    <row r="1" spans="1:13" ht="15" customHeight="1" x14ac:dyDescent="0.2">
      <c r="A1" s="188" t="str">
        <f>"Henry Royce "&amp;'Project Total'!B2&amp;" - Industry Partner Costings document"</f>
        <v>Henry Royce ICP (Royce Industrial Collaboration Programme) - Industry Partner Costings document</v>
      </c>
      <c r="B1" s="189"/>
      <c r="C1" s="189"/>
      <c r="D1" s="189"/>
      <c r="E1" s="189"/>
      <c r="F1" s="189"/>
      <c r="G1" s="189"/>
      <c r="H1" s="189"/>
      <c r="I1" s="189"/>
    </row>
    <row r="2" spans="1:13" ht="25.5" customHeight="1" thickBot="1" x14ac:dyDescent="0.25">
      <c r="A2" s="190"/>
      <c r="B2" s="191"/>
      <c r="C2" s="191"/>
      <c r="D2" s="191"/>
      <c r="E2" s="191"/>
      <c r="F2" s="191"/>
      <c r="G2" s="191"/>
      <c r="H2" s="191"/>
      <c r="I2" s="191"/>
    </row>
    <row r="3" spans="1:13" ht="24.75" customHeight="1" thickBot="1" x14ac:dyDescent="0.25">
      <c r="F3" s="62"/>
      <c r="G3" s="62"/>
      <c r="H3" s="62"/>
      <c r="I3" s="63"/>
      <c r="J3" s="63"/>
      <c r="K3" s="63"/>
      <c r="L3" s="63"/>
      <c r="M3" s="63"/>
    </row>
    <row r="4" spans="1:13" ht="16" thickBot="1" x14ac:dyDescent="0.25">
      <c r="A4" s="95" t="s">
        <v>34</v>
      </c>
      <c r="B4" s="65"/>
      <c r="C4" s="66" t="s">
        <v>32</v>
      </c>
      <c r="D4" s="67"/>
    </row>
    <row r="5" spans="1:13" x14ac:dyDescent="0.2">
      <c r="A5" s="62"/>
      <c r="B5" s="62"/>
    </row>
    <row r="6" spans="1:13" ht="20" thickBot="1" x14ac:dyDescent="0.3">
      <c r="A6" s="149" t="s">
        <v>19</v>
      </c>
      <c r="B6" s="44"/>
      <c r="C6" s="44"/>
      <c r="D6" s="44"/>
      <c r="E6" s="44"/>
    </row>
    <row r="7" spans="1:13" outlineLevel="1" x14ac:dyDescent="0.2">
      <c r="A7" s="150" t="s">
        <v>35</v>
      </c>
      <c r="B7" s="69"/>
      <c r="C7" s="70"/>
      <c r="D7" s="44"/>
      <c r="E7" s="44"/>
    </row>
    <row r="8" spans="1:13" ht="16" outlineLevel="1" x14ac:dyDescent="0.2">
      <c r="A8" s="151" t="s">
        <v>36</v>
      </c>
      <c r="B8" s="31"/>
      <c r="C8" s="70"/>
      <c r="D8" s="20" t="s">
        <v>38</v>
      </c>
    </row>
    <row r="9" spans="1:13" ht="16" outlineLevel="1" x14ac:dyDescent="0.2">
      <c r="A9" s="151" t="s">
        <v>39</v>
      </c>
      <c r="B9" s="31"/>
      <c r="C9" s="70"/>
      <c r="D9" s="20" t="s">
        <v>41</v>
      </c>
    </row>
    <row r="10" spans="1:13" ht="15" customHeight="1" outlineLevel="1" x14ac:dyDescent="0.2">
      <c r="A10" s="151" t="s">
        <v>23</v>
      </c>
      <c r="B10" s="34"/>
      <c r="C10" s="71"/>
      <c r="D10" s="72" t="s">
        <v>42</v>
      </c>
      <c r="E10" s="72"/>
      <c r="G10" s="73"/>
      <c r="H10" s="73"/>
      <c r="I10" s="73"/>
      <c r="J10" s="73"/>
    </row>
    <row r="11" spans="1:13" ht="15" customHeight="1" outlineLevel="1" thickBot="1" x14ac:dyDescent="0.25">
      <c r="A11" s="152" t="s">
        <v>24</v>
      </c>
      <c r="B11" s="74"/>
      <c r="C11" s="75"/>
      <c r="D11" s="75"/>
      <c r="E11" s="75"/>
      <c r="G11" s="73"/>
      <c r="H11" s="73"/>
      <c r="I11" s="73"/>
      <c r="J11" s="73"/>
    </row>
    <row r="12" spans="1:13" x14ac:dyDescent="0.2">
      <c r="A12" s="44"/>
      <c r="B12" s="36"/>
      <c r="C12" s="36"/>
      <c r="D12" s="36"/>
      <c r="E12" s="36"/>
      <c r="G12" s="73"/>
      <c r="H12" s="73"/>
      <c r="I12" s="73"/>
      <c r="J12" s="73"/>
    </row>
    <row r="13" spans="1:13" ht="21" customHeight="1" x14ac:dyDescent="0.2">
      <c r="B13" s="37"/>
      <c r="C13" s="37"/>
      <c r="D13" s="37"/>
      <c r="E13" s="37"/>
    </row>
    <row r="14" spans="1:13" ht="20" thickBot="1" x14ac:dyDescent="0.3">
      <c r="A14" s="149" t="s">
        <v>43</v>
      </c>
      <c r="B14" s="38"/>
      <c r="F14" s="103" t="s">
        <v>44</v>
      </c>
      <c r="G14" s="103" t="s">
        <v>45</v>
      </c>
      <c r="H14" s="103" t="s">
        <v>46</v>
      </c>
    </row>
    <row r="15" spans="1:13" outlineLevel="1" x14ac:dyDescent="0.2">
      <c r="A15" s="39" t="s">
        <v>47</v>
      </c>
      <c r="B15" s="77"/>
      <c r="F15" s="104"/>
      <c r="G15" s="104"/>
      <c r="H15" s="104"/>
    </row>
    <row r="16" spans="1:13" outlineLevel="1" x14ac:dyDescent="0.2">
      <c r="A16" s="40" t="s">
        <v>48</v>
      </c>
      <c r="B16" s="78"/>
      <c r="D16" s="21"/>
      <c r="E16" s="21"/>
      <c r="F16" s="104"/>
      <c r="G16" s="104"/>
      <c r="H16" s="104"/>
    </row>
    <row r="17" spans="1:19" ht="16" outlineLevel="1" thickBot="1" x14ac:dyDescent="0.25">
      <c r="A17" s="40" t="s">
        <v>49</v>
      </c>
      <c r="B17" s="79"/>
      <c r="D17" s="21"/>
      <c r="E17" s="21"/>
      <c r="F17" s="104"/>
      <c r="G17" s="104"/>
      <c r="H17" s="104"/>
    </row>
    <row r="18" spans="1:19" ht="16" outlineLevel="1" thickBot="1" x14ac:dyDescent="0.25">
      <c r="A18" s="42" t="s">
        <v>50</v>
      </c>
      <c r="B18" s="43"/>
      <c r="D18" s="21"/>
      <c r="E18" s="21"/>
      <c r="F18" s="137">
        <f>B18</f>
        <v>0</v>
      </c>
      <c r="G18" s="137" t="b">
        <f>IF(AND($B$8="Feasibility Studies",$B$9="Spinout/Microbusiness/ Small Enterprise"),F18*70%,IF(AND($B$8="Industrial Research",$B$9="Spinout/Microbusiness/ Small Enterprise"),F18*70%,IF(AND($B$8="Experimental Development",$B$9="Spinout/Microbusiness/ Small Enterprise"),F18*45%,IF(AND($B$8="Feasibility Studies",$B$9="Medium Enterprise"),F18*60%,IF(AND($B$8="Industrial research",$B$9="Medium Enterprise"),F18*60%,IF(AND($B$8="Experimental Development",$B$9="Medium Enterprise"),F18*35%,IF(AND($B$8="Feasibility Studies",$B$9="Large Enterprise"),F18*25%,IF(AND($B$8="Industrial research",$B$9="Large Enterprise"),F18*25%,IF(AND($B$8="Experimental Development",$B$9="Large Enterprise"),F18*25%)))))))))</f>
        <v>0</v>
      </c>
      <c r="H18" s="137">
        <f>F18-G18</f>
        <v>0</v>
      </c>
    </row>
    <row r="19" spans="1:19" ht="16" outlineLevel="1" thickBot="1" x14ac:dyDescent="0.25">
      <c r="A19" s="44"/>
      <c r="B19" s="45"/>
      <c r="D19" s="21"/>
      <c r="E19" s="21"/>
      <c r="F19" s="104"/>
      <c r="G19" s="104"/>
      <c r="H19" s="104"/>
    </row>
    <row r="20" spans="1:19" s="80" customFormat="1" outlineLevel="1" x14ac:dyDescent="0.2">
      <c r="A20" s="39" t="s">
        <v>47</v>
      </c>
      <c r="B20" s="77"/>
      <c r="F20" s="138"/>
      <c r="G20" s="138"/>
      <c r="H20" s="138"/>
      <c r="I20" s="81"/>
      <c r="J20" s="81"/>
      <c r="L20" s="81"/>
      <c r="M20" s="81"/>
      <c r="N20" s="81"/>
      <c r="O20" s="81"/>
      <c r="P20" s="81"/>
      <c r="Q20" s="81"/>
      <c r="R20" s="81"/>
      <c r="S20" s="81"/>
    </row>
    <row r="21" spans="1:19" outlineLevel="1" x14ac:dyDescent="0.2">
      <c r="A21" s="40" t="s">
        <v>48</v>
      </c>
      <c r="B21" s="78"/>
      <c r="D21" s="21"/>
      <c r="E21" s="21"/>
      <c r="F21" s="105"/>
      <c r="G21" s="105"/>
      <c r="H21" s="105"/>
    </row>
    <row r="22" spans="1:19" ht="16" outlineLevel="1" thickBot="1" x14ac:dyDescent="0.25">
      <c r="A22" s="40" t="s">
        <v>49</v>
      </c>
      <c r="B22" s="79"/>
      <c r="D22" s="21"/>
      <c r="E22" s="21"/>
      <c r="F22" s="104"/>
      <c r="G22" s="104"/>
      <c r="H22" s="104"/>
    </row>
    <row r="23" spans="1:19" ht="16" outlineLevel="1" thickBot="1" x14ac:dyDescent="0.25">
      <c r="A23" s="42" t="s">
        <v>50</v>
      </c>
      <c r="B23" s="43"/>
      <c r="D23" s="21"/>
      <c r="E23" s="21"/>
      <c r="F23" s="137">
        <f>B23</f>
        <v>0</v>
      </c>
      <c r="G23" s="137" t="b">
        <f t="shared" ref="G23:G76" si="0">IF(AND($B$8="Feasibility Studies",$B$9="Spinout/Microbusiness/ Small Enterprise"),F23*70%,IF(AND($B$8="Industrial Research",$B$9="Spinout/Microbusiness/ Small Enterprise"),F23*70%,IF(AND($B$8="Experimental Development",$B$9="Spinout/Microbusiness/ Small Enterprise"),F23*45%,IF(AND($B$8="Feasibility Studies",$B$9="Medium Enterprise"),F23*60%,IF(AND($B$8="Industrial research",$B$9="Medium Enterprise"),F23*60%,IF(AND($B$8="Experimental Development",$B$9="Medium Enterprise"),F23*35%,IF(AND($B$8="Feasibility Studies",$B$9="Large Enterprise"),F23*25%,IF(AND($B$8="Industrial research",$B$9="Large Enterprise"),F23*25%,IF(AND($B$8="Experimental Development",$B$9="Large Enterprise"),F23*25%)))))))))</f>
        <v>0</v>
      </c>
      <c r="H23" s="137">
        <f t="shared" ref="H23:H66" si="1">F23-G23</f>
        <v>0</v>
      </c>
    </row>
    <row r="24" spans="1:19" ht="16" outlineLevel="1" thickBot="1" x14ac:dyDescent="0.25">
      <c r="A24" s="44"/>
      <c r="B24" s="45"/>
      <c r="D24" s="21"/>
      <c r="E24" s="21"/>
      <c r="F24" s="104"/>
      <c r="G24" s="104"/>
      <c r="H24" s="104"/>
    </row>
    <row r="25" spans="1:19" outlineLevel="1" x14ac:dyDescent="0.2">
      <c r="A25" s="39" t="s">
        <v>47</v>
      </c>
      <c r="B25" s="77"/>
      <c r="D25" s="21"/>
      <c r="E25" s="21"/>
      <c r="F25" s="104"/>
      <c r="G25" s="104"/>
      <c r="H25" s="104"/>
    </row>
    <row r="26" spans="1:19" outlineLevel="1" x14ac:dyDescent="0.2">
      <c r="A26" s="40" t="s">
        <v>48</v>
      </c>
      <c r="B26" s="78"/>
      <c r="D26" s="21"/>
      <c r="E26" s="21"/>
      <c r="F26" s="105"/>
      <c r="G26" s="105"/>
      <c r="H26" s="105"/>
    </row>
    <row r="27" spans="1:19" ht="16" outlineLevel="1" thickBot="1" x14ac:dyDescent="0.25">
      <c r="A27" s="40" t="s">
        <v>49</v>
      </c>
      <c r="B27" s="79"/>
      <c r="D27" s="21"/>
      <c r="E27" s="21"/>
      <c r="F27" s="104"/>
      <c r="G27" s="104"/>
      <c r="H27" s="104"/>
    </row>
    <row r="28" spans="1:19" ht="16" outlineLevel="1" thickBot="1" x14ac:dyDescent="0.25">
      <c r="A28" s="42" t="s">
        <v>50</v>
      </c>
      <c r="B28" s="43"/>
      <c r="D28" s="21"/>
      <c r="E28" s="21"/>
      <c r="F28" s="137">
        <f>B28</f>
        <v>0</v>
      </c>
      <c r="G28" s="137" t="b">
        <f t="shared" si="0"/>
        <v>0</v>
      </c>
      <c r="H28" s="137">
        <f t="shared" si="1"/>
        <v>0</v>
      </c>
    </row>
    <row r="29" spans="1:19" ht="16" outlineLevel="1" thickBot="1" x14ac:dyDescent="0.25">
      <c r="A29" s="44"/>
      <c r="B29" s="45"/>
      <c r="D29" s="21"/>
      <c r="E29" s="21"/>
      <c r="F29" s="104"/>
      <c r="G29" s="104"/>
      <c r="H29" s="104"/>
    </row>
    <row r="30" spans="1:19" outlineLevel="1" x14ac:dyDescent="0.2">
      <c r="A30" s="39" t="s">
        <v>47</v>
      </c>
      <c r="B30" s="77"/>
      <c r="D30" s="21"/>
      <c r="E30" s="21"/>
      <c r="F30" s="104"/>
      <c r="G30" s="104"/>
      <c r="H30" s="104"/>
    </row>
    <row r="31" spans="1:19" outlineLevel="1" x14ac:dyDescent="0.2">
      <c r="A31" s="40" t="s">
        <v>48</v>
      </c>
      <c r="B31" s="78"/>
      <c r="D31" s="21"/>
      <c r="E31" s="21"/>
      <c r="F31" s="105"/>
      <c r="G31" s="105"/>
      <c r="H31" s="105"/>
    </row>
    <row r="32" spans="1:19" ht="16" outlineLevel="1" thickBot="1" x14ac:dyDescent="0.25">
      <c r="A32" s="40" t="s">
        <v>49</v>
      </c>
      <c r="B32" s="79"/>
      <c r="D32" s="21"/>
      <c r="E32" s="21"/>
      <c r="F32" s="104"/>
      <c r="G32" s="104"/>
      <c r="H32" s="104"/>
    </row>
    <row r="33" spans="1:8" ht="16" outlineLevel="1" thickBot="1" x14ac:dyDescent="0.25">
      <c r="A33" s="42" t="s">
        <v>50</v>
      </c>
      <c r="B33" s="43"/>
      <c r="D33" s="21"/>
      <c r="E33" s="21"/>
      <c r="F33" s="137">
        <f>B33</f>
        <v>0</v>
      </c>
      <c r="G33" s="137" t="b">
        <f t="shared" si="0"/>
        <v>0</v>
      </c>
      <c r="H33" s="137">
        <f t="shared" si="1"/>
        <v>0</v>
      </c>
    </row>
    <row r="34" spans="1:8" outlineLevel="1" x14ac:dyDescent="0.2">
      <c r="A34" s="44"/>
      <c r="D34" s="21"/>
      <c r="E34" s="21"/>
      <c r="F34" s="21"/>
      <c r="G34" s="21"/>
      <c r="H34" s="21"/>
    </row>
    <row r="35" spans="1:8" ht="16" thickBot="1" x14ac:dyDescent="0.25"/>
    <row r="36" spans="1:8" ht="16" outlineLevel="1" thickBot="1" x14ac:dyDescent="0.25">
      <c r="A36" s="175" t="s">
        <v>51</v>
      </c>
      <c r="B36" s="176"/>
      <c r="D36" s="21"/>
      <c r="E36" s="21"/>
      <c r="F36" s="137">
        <f t="shared" ref="F36" si="2">B36</f>
        <v>0</v>
      </c>
      <c r="G36" s="137" t="b">
        <f t="shared" ref="G36" si="3">IF(AND($B$8="Feasibility Studies",$B$9="Spinout/Microbusiness/ Small Enterprise"),F36*70%,IF(AND($B$8="Industrial Research",$B$9="Spinout/Microbusiness/ Small Enterprise"),F36*70%,IF(AND($B$8="Experimental Development",$B$9="Spinout/Microbusiness/ Small Enterprise"),F36*45%,IF(AND($B$8="Feasibility Studies",$B$9="Medium Enterprise"),F36*60%,IF(AND($B$8="Industrial research",$B$9="Medium Enterprise"),F36*60%,IF(AND($B$8="Experimental Development",$B$9="Medium Enterprise"),F36*35%,IF(AND($B$8="Feasibility Studies",$B$9="Large Enterprise"),F36*25%,IF(AND($B$8="Industrial research",$B$9="Large Enterprise"),F36*25%,IF(AND($B$8="Experimental Development",$B$9="Large Enterprise"),F36*25%)))))))))</f>
        <v>0</v>
      </c>
      <c r="H36" s="137">
        <f t="shared" ref="H36" si="4">F36-G36</f>
        <v>0</v>
      </c>
    </row>
    <row r="37" spans="1:8" ht="16" thickBot="1" x14ac:dyDescent="0.25">
      <c r="A37" s="44"/>
      <c r="B37" s="45"/>
      <c r="D37" s="21"/>
      <c r="E37" s="21"/>
      <c r="F37" s="104"/>
      <c r="G37" s="104"/>
      <c r="H37" s="104"/>
    </row>
    <row r="38" spans="1:8" s="20" customFormat="1" thickBot="1" x14ac:dyDescent="0.25">
      <c r="A38" s="44"/>
      <c r="B38" s="45"/>
      <c r="F38" s="106" t="s">
        <v>52</v>
      </c>
      <c r="G38" s="106"/>
      <c r="H38" s="106"/>
    </row>
    <row r="39" spans="1:8" s="20" customFormat="1" thickBot="1" x14ac:dyDescent="0.25">
      <c r="A39" s="44"/>
      <c r="B39" s="45"/>
      <c r="F39" s="107">
        <f>SUM(F18,F23,F28,F33,F36)</f>
        <v>0</v>
      </c>
      <c r="G39" s="107" t="b">
        <f t="shared" si="0"/>
        <v>0</v>
      </c>
      <c r="H39" s="107">
        <f>F39-G39</f>
        <v>0</v>
      </c>
    </row>
    <row r="40" spans="1:8" s="20" customFormat="1" ht="20" thickBot="1" x14ac:dyDescent="0.3">
      <c r="A40" s="149" t="s">
        <v>53</v>
      </c>
      <c r="B40" s="44"/>
      <c r="F40" s="1"/>
      <c r="G40" s="1"/>
      <c r="H40" s="1"/>
    </row>
    <row r="41" spans="1:8" s="20" customFormat="1" ht="14" x14ac:dyDescent="0.2">
      <c r="A41" s="39" t="s">
        <v>54</v>
      </c>
      <c r="B41" s="83" t="s">
        <v>55</v>
      </c>
      <c r="F41" s="1"/>
      <c r="G41" s="1"/>
      <c r="H41" s="1"/>
    </row>
    <row r="42" spans="1:8" s="20" customFormat="1" ht="14" x14ac:dyDescent="0.2">
      <c r="A42" s="153"/>
      <c r="B42" s="41">
        <v>0</v>
      </c>
      <c r="F42" s="1"/>
      <c r="G42" s="1"/>
      <c r="H42" s="1"/>
    </row>
    <row r="43" spans="1:8" s="20" customFormat="1" thickBot="1" x14ac:dyDescent="0.25">
      <c r="A43" s="153"/>
      <c r="B43" s="41">
        <v>0</v>
      </c>
      <c r="F43" s="1"/>
      <c r="G43" s="1"/>
      <c r="H43" s="1"/>
    </row>
    <row r="44" spans="1:8" s="20" customFormat="1" thickBot="1" x14ac:dyDescent="0.25">
      <c r="A44" s="153"/>
      <c r="B44" s="41">
        <v>0</v>
      </c>
      <c r="F44" s="106" t="s">
        <v>56</v>
      </c>
      <c r="G44" s="106"/>
      <c r="H44" s="106"/>
    </row>
    <row r="45" spans="1:8" s="20" customFormat="1" thickBot="1" x14ac:dyDescent="0.25">
      <c r="A45" s="154"/>
      <c r="B45" s="43">
        <v>0</v>
      </c>
      <c r="F45" s="107">
        <f>SUM(B42:B45)</f>
        <v>0</v>
      </c>
      <c r="G45" s="107" t="b">
        <f t="shared" si="0"/>
        <v>0</v>
      </c>
      <c r="H45" s="107">
        <f t="shared" si="1"/>
        <v>0</v>
      </c>
    </row>
    <row r="46" spans="1:8" s="20" customFormat="1" ht="14" x14ac:dyDescent="0.2">
      <c r="A46" s="44"/>
      <c r="B46" s="44"/>
      <c r="F46" s="1"/>
      <c r="G46" s="1"/>
      <c r="H46" s="1"/>
    </row>
    <row r="47" spans="1:8" s="20" customFormat="1" ht="20" thickBot="1" x14ac:dyDescent="0.3">
      <c r="A47" s="149" t="s">
        <v>57</v>
      </c>
      <c r="B47" s="44"/>
      <c r="F47" s="1"/>
      <c r="G47" s="1"/>
      <c r="H47" s="1"/>
    </row>
    <row r="48" spans="1:8" s="20" customFormat="1" ht="14" x14ac:dyDescent="0.2">
      <c r="A48" s="39" t="s">
        <v>54</v>
      </c>
      <c r="B48" s="83" t="s">
        <v>55</v>
      </c>
      <c r="F48" s="1"/>
      <c r="G48" s="1"/>
      <c r="H48" s="1"/>
    </row>
    <row r="49" spans="1:8" s="20" customFormat="1" ht="14" x14ac:dyDescent="0.2">
      <c r="A49" s="153"/>
      <c r="B49" s="41">
        <v>0</v>
      </c>
      <c r="F49" s="1"/>
      <c r="G49" s="1"/>
      <c r="H49" s="1"/>
    </row>
    <row r="50" spans="1:8" s="20" customFormat="1" thickBot="1" x14ac:dyDescent="0.25">
      <c r="A50" s="153"/>
      <c r="B50" s="41">
        <v>0</v>
      </c>
      <c r="F50" s="1"/>
      <c r="G50" s="1"/>
      <c r="H50" s="1"/>
    </row>
    <row r="51" spans="1:8" s="20" customFormat="1" thickBot="1" x14ac:dyDescent="0.25">
      <c r="A51" s="153"/>
      <c r="B51" s="41">
        <v>0</v>
      </c>
      <c r="F51" s="106" t="s">
        <v>58</v>
      </c>
      <c r="G51" s="106"/>
      <c r="H51" s="106"/>
    </row>
    <row r="52" spans="1:8" s="20" customFormat="1" thickBot="1" x14ac:dyDescent="0.25">
      <c r="A52" s="154"/>
      <c r="B52" s="43">
        <v>0</v>
      </c>
      <c r="F52" s="107">
        <f>SUM(B49:B52)</f>
        <v>0</v>
      </c>
      <c r="G52" s="107" t="b">
        <f t="shared" ref="G52" si="5">IF(AND($B$8="Feasibility Studies",$B$9="Spinout/Microbusiness/ Small Enterprise"),F52*70%,IF(AND($B$8="Industrial Research",$B$9="Spinout/Microbusiness/ Small Enterprise"),F52*70%,IF(AND($B$8="Experimental Development",$B$9="Spinout/Microbusiness/ Small Enterprise"),F52*45%,IF(AND($B$8="Feasibility Studies",$B$9="Medium Enterprise"),F52*60%,IF(AND($B$8="Industrial research",$B$9="Medium Enterprise"),F52*60%,IF(AND($B$8="Experimental Development",$B$9="Medium Enterprise"),F52*35%,IF(AND($B$8="Feasibility Studies",$B$9="Large Enterprise"),F52*25%,IF(AND($B$8="Industrial research",$B$9="Large Enterprise"),F52*25%,IF(AND($B$8="Experimental Development",$B$9="Large Enterprise"),F52*25%)))))))))</f>
        <v>0</v>
      </c>
      <c r="H52" s="107">
        <f t="shared" ref="H52" si="6">F52-G52</f>
        <v>0</v>
      </c>
    </row>
    <row r="53" spans="1:8" s="20" customFormat="1" ht="14" x14ac:dyDescent="0.2">
      <c r="A53" s="44"/>
      <c r="B53" s="44"/>
      <c r="F53" s="1"/>
      <c r="G53" s="1"/>
      <c r="H53" s="1"/>
    </row>
    <row r="54" spans="1:8" s="20" customFormat="1" ht="20" thickBot="1" x14ac:dyDescent="0.3">
      <c r="A54" s="149" t="s">
        <v>59</v>
      </c>
      <c r="B54" s="44"/>
      <c r="F54" s="1"/>
      <c r="G54" s="1"/>
      <c r="H54" s="1"/>
    </row>
    <row r="55" spans="1:8" s="20" customFormat="1" ht="14" x14ac:dyDescent="0.2">
      <c r="A55" s="39" t="s">
        <v>54</v>
      </c>
      <c r="B55" s="83" t="s">
        <v>55</v>
      </c>
      <c r="F55" s="1"/>
      <c r="G55" s="1"/>
      <c r="H55" s="1"/>
    </row>
    <row r="56" spans="1:8" s="20" customFormat="1" ht="14" x14ac:dyDescent="0.2">
      <c r="A56" s="153"/>
      <c r="B56" s="41">
        <v>0</v>
      </c>
      <c r="F56" s="1"/>
      <c r="G56" s="1"/>
      <c r="H56" s="1"/>
    </row>
    <row r="57" spans="1:8" s="20" customFormat="1" thickBot="1" x14ac:dyDescent="0.25">
      <c r="A57" s="153"/>
      <c r="B57" s="41">
        <v>0</v>
      </c>
      <c r="F57" s="1"/>
      <c r="G57" s="1"/>
      <c r="H57" s="1"/>
    </row>
    <row r="58" spans="1:8" s="20" customFormat="1" thickBot="1" x14ac:dyDescent="0.25">
      <c r="A58" s="153"/>
      <c r="B58" s="41">
        <v>0</v>
      </c>
      <c r="F58" s="106" t="s">
        <v>60</v>
      </c>
      <c r="G58" s="106"/>
      <c r="H58" s="106"/>
    </row>
    <row r="59" spans="1:8" s="20" customFormat="1" thickBot="1" x14ac:dyDescent="0.25">
      <c r="A59" s="154"/>
      <c r="B59" s="43">
        <v>0</v>
      </c>
      <c r="F59" s="107">
        <f>SUM(B56:B59)</f>
        <v>0</v>
      </c>
      <c r="G59" s="107" t="b">
        <f t="shared" si="0"/>
        <v>0</v>
      </c>
      <c r="H59" s="107">
        <f t="shared" si="1"/>
        <v>0</v>
      </c>
    </row>
    <row r="60" spans="1:8" s="20" customFormat="1" ht="14" x14ac:dyDescent="0.2">
      <c r="A60" s="44"/>
      <c r="B60" s="44"/>
      <c r="C60" s="44"/>
      <c r="D60" s="44"/>
      <c r="E60" s="44"/>
      <c r="F60" s="1"/>
      <c r="G60" s="1"/>
      <c r="H60" s="1"/>
    </row>
    <row r="61" spans="1:8" s="20" customFormat="1" ht="20" thickBot="1" x14ac:dyDescent="0.3">
      <c r="A61" s="155" t="s">
        <v>61</v>
      </c>
      <c r="D61" s="62"/>
      <c r="E61" s="62"/>
      <c r="F61" s="104"/>
      <c r="G61" s="104"/>
      <c r="H61" s="104"/>
    </row>
    <row r="62" spans="1:8" s="20" customFormat="1" ht="14" x14ac:dyDescent="0.2">
      <c r="A62" s="39" t="s">
        <v>62</v>
      </c>
      <c r="B62" s="83" t="s">
        <v>55</v>
      </c>
      <c r="C62" s="44"/>
      <c r="D62" s="44"/>
      <c r="E62" s="44"/>
      <c r="F62" s="104"/>
      <c r="G62" s="104"/>
      <c r="H62" s="104"/>
    </row>
    <row r="63" spans="1:8" s="20" customFormat="1" ht="14" x14ac:dyDescent="0.2">
      <c r="A63" s="153"/>
      <c r="B63" s="86">
        <v>0</v>
      </c>
      <c r="C63" s="44"/>
      <c r="D63" s="44"/>
      <c r="E63" s="44"/>
      <c r="F63" s="104"/>
      <c r="G63" s="104"/>
      <c r="H63" s="104"/>
    </row>
    <row r="64" spans="1:8" s="20" customFormat="1" thickBot="1" x14ac:dyDescent="0.25">
      <c r="A64" s="153"/>
      <c r="B64" s="41">
        <v>0</v>
      </c>
      <c r="C64" s="44"/>
      <c r="D64" s="44"/>
      <c r="E64" s="44"/>
      <c r="F64" s="104"/>
      <c r="G64" s="104"/>
      <c r="H64" s="104"/>
    </row>
    <row r="65" spans="1:9" s="20" customFormat="1" thickBot="1" x14ac:dyDescent="0.25">
      <c r="A65" s="153"/>
      <c r="B65" s="41">
        <v>0</v>
      </c>
      <c r="F65" s="106" t="s">
        <v>63</v>
      </c>
      <c r="G65" s="106"/>
      <c r="H65" s="106"/>
    </row>
    <row r="66" spans="1:9" s="20" customFormat="1" thickBot="1" x14ac:dyDescent="0.25">
      <c r="A66" s="154"/>
      <c r="B66" s="43">
        <v>0</v>
      </c>
      <c r="F66" s="107">
        <f>SUM(B63:B66)</f>
        <v>0</v>
      </c>
      <c r="G66" s="107" t="b">
        <f>IF(AND($B$8="Feasibility Studies",$B$9="Spinout/Microbusiness/ Small Enterprise"),F66*70%,IF(AND($B$8="Industrial Research",$B$9="Spinout/Microbusiness/ Small Enterprise"),F66*70%,IF(AND($B$8="Experimental Development",$B$9="Spinout/Microbusiness/ Small Enterprise"),F66*45%,IF(AND($B$8="Feasibility Studies",$B$9="Medium Enterprise"),F66*60%,IF(AND($B$8="Industrial research",$B$9="Medium Enterprise"),F66*60%,IF(AND($B$8="Experimental Development",$B$9="Medium Enterprise"),F66*35%,IF(AND($B$8="Feasibility Studies",$B$9="Large Enterprise"),F66*25%,IF(AND($B$8="Industrial research",$B$9="Large Enterprise"),F66*25%,IF(AND($B$8="Experimental Development",$B$9="Large Enterprise"),F66*25%)))))))))</f>
        <v>0</v>
      </c>
      <c r="H66" s="107">
        <f t="shared" si="1"/>
        <v>0</v>
      </c>
    </row>
    <row r="67" spans="1:9" s="20" customFormat="1" thickBot="1" x14ac:dyDescent="0.25">
      <c r="D67" s="62"/>
      <c r="E67" s="62"/>
      <c r="F67" s="104"/>
      <c r="G67" s="104"/>
      <c r="H67" s="104"/>
    </row>
    <row r="68" spans="1:9" s="20" customFormat="1" ht="19" x14ac:dyDescent="0.25">
      <c r="A68" s="149" t="s">
        <v>64</v>
      </c>
      <c r="B68" s="44"/>
      <c r="C68" s="44"/>
      <c r="D68" s="44"/>
      <c r="F68" s="106" t="s">
        <v>65</v>
      </c>
      <c r="G68" s="106"/>
      <c r="H68" s="106"/>
    </row>
    <row r="69" spans="1:9" s="20" customFormat="1" ht="14" x14ac:dyDescent="0.2">
      <c r="A69" s="156" t="s">
        <v>62</v>
      </c>
      <c r="B69" s="141" t="s">
        <v>66</v>
      </c>
      <c r="C69" s="141" t="s">
        <v>67</v>
      </c>
      <c r="D69" s="142" t="s">
        <v>68</v>
      </c>
      <c r="F69" s="108" t="s">
        <v>69</v>
      </c>
      <c r="G69" s="108"/>
      <c r="H69" s="108"/>
    </row>
    <row r="70" spans="1:9" s="20" customFormat="1" ht="14" x14ac:dyDescent="0.2">
      <c r="A70" s="157"/>
      <c r="B70" s="139"/>
      <c r="C70" s="139"/>
      <c r="D70" s="143">
        <v>0</v>
      </c>
      <c r="F70" s="109">
        <f t="shared" ref="F70:F75" si="7">C70*D70</f>
        <v>0</v>
      </c>
      <c r="G70" s="109" t="b">
        <f t="shared" si="0"/>
        <v>0</v>
      </c>
      <c r="H70" s="109">
        <f t="shared" ref="H70:H76" si="8">F70-G70</f>
        <v>0</v>
      </c>
    </row>
    <row r="71" spans="1:9" s="20" customFormat="1" ht="14" x14ac:dyDescent="0.2">
      <c r="A71" s="157"/>
      <c r="B71" s="139"/>
      <c r="C71" s="139"/>
      <c r="D71" s="143">
        <v>0</v>
      </c>
      <c r="F71" s="109">
        <f t="shared" si="7"/>
        <v>0</v>
      </c>
      <c r="G71" s="109" t="b">
        <f t="shared" si="0"/>
        <v>0</v>
      </c>
      <c r="H71" s="109">
        <f t="shared" si="8"/>
        <v>0</v>
      </c>
    </row>
    <row r="72" spans="1:9" s="20" customFormat="1" ht="14" x14ac:dyDescent="0.2">
      <c r="A72" s="157"/>
      <c r="B72" s="139"/>
      <c r="C72" s="139"/>
      <c r="D72" s="143">
        <v>0</v>
      </c>
      <c r="F72" s="109">
        <f t="shared" si="7"/>
        <v>0</v>
      </c>
      <c r="G72" s="109" t="b">
        <f t="shared" si="0"/>
        <v>0</v>
      </c>
      <c r="H72" s="109">
        <f t="shared" si="8"/>
        <v>0</v>
      </c>
    </row>
    <row r="73" spans="1:9" s="20" customFormat="1" ht="14" x14ac:dyDescent="0.2">
      <c r="A73" s="157"/>
      <c r="B73" s="139"/>
      <c r="C73" s="139"/>
      <c r="D73" s="143">
        <v>0</v>
      </c>
      <c r="F73" s="109">
        <f t="shared" si="7"/>
        <v>0</v>
      </c>
      <c r="G73" s="109" t="b">
        <f t="shared" si="0"/>
        <v>0</v>
      </c>
      <c r="H73" s="109">
        <f t="shared" si="8"/>
        <v>0</v>
      </c>
    </row>
    <row r="74" spans="1:9" s="20" customFormat="1" ht="14" x14ac:dyDescent="0.2">
      <c r="A74" s="157"/>
      <c r="B74" s="139"/>
      <c r="C74" s="139"/>
      <c r="D74" s="143">
        <v>0</v>
      </c>
      <c r="F74" s="109">
        <f t="shared" si="7"/>
        <v>0</v>
      </c>
      <c r="G74" s="109" t="b">
        <f t="shared" si="0"/>
        <v>0</v>
      </c>
      <c r="H74" s="109">
        <f t="shared" si="8"/>
        <v>0</v>
      </c>
    </row>
    <row r="75" spans="1:9" s="20" customFormat="1" ht="14" x14ac:dyDescent="0.2">
      <c r="A75" s="158"/>
      <c r="B75" s="144"/>
      <c r="C75" s="144"/>
      <c r="D75" s="145">
        <v>0</v>
      </c>
      <c r="F75" s="110">
        <f t="shared" si="7"/>
        <v>0</v>
      </c>
      <c r="G75" s="110" t="b">
        <f t="shared" si="0"/>
        <v>0</v>
      </c>
      <c r="H75" s="110">
        <f t="shared" si="8"/>
        <v>0</v>
      </c>
    </row>
    <row r="76" spans="1:9" s="20" customFormat="1" ht="14" x14ac:dyDescent="0.2">
      <c r="A76" s="44"/>
      <c r="B76" s="44"/>
      <c r="C76" s="140" t="s">
        <v>70</v>
      </c>
      <c r="D76" s="140">
        <f>SUM(D70:D75)</f>
        <v>0</v>
      </c>
      <c r="F76" s="107">
        <f>SUM(F70:F75)</f>
        <v>0</v>
      </c>
      <c r="G76" s="107" t="b">
        <f t="shared" si="0"/>
        <v>0</v>
      </c>
      <c r="H76" s="107">
        <f t="shared" si="8"/>
        <v>0</v>
      </c>
    </row>
    <row r="77" spans="1:9" s="20" customFormat="1" ht="14" x14ac:dyDescent="0.2">
      <c r="A77" s="44"/>
      <c r="B77" s="44"/>
      <c r="C77" s="44"/>
      <c r="D77" s="44"/>
      <c r="E77" s="44"/>
      <c r="F77" s="82"/>
      <c r="G77" s="96"/>
      <c r="H77" s="97"/>
      <c r="I77" s="98"/>
    </row>
    <row r="78" spans="1:9" s="20" customFormat="1" ht="19" x14ac:dyDescent="0.25">
      <c r="D78" s="99"/>
      <c r="E78" s="99"/>
      <c r="F78" s="76"/>
      <c r="G78" s="96"/>
    </row>
    <row r="79" spans="1:9" s="20" customFormat="1" ht="19" x14ac:dyDescent="0.25">
      <c r="A79" s="159" t="str">
        <f>"Total Partner Project Cost (@ "&amp;B7&amp;")"</f>
        <v>Total Partner Project Cost (@ )</v>
      </c>
      <c r="B79" s="160"/>
      <c r="C79" s="160"/>
      <c r="D79" s="160"/>
      <c r="E79" s="160"/>
      <c r="F79" s="161"/>
      <c r="G79" s="96"/>
    </row>
    <row r="80" spans="1:9" s="20" customFormat="1" ht="14" x14ac:dyDescent="0.2">
      <c r="A80" s="1"/>
      <c r="B80" s="1"/>
      <c r="C80" s="1"/>
      <c r="D80" s="104"/>
      <c r="E80" s="104"/>
      <c r="F80" s="104"/>
      <c r="G80" s="96"/>
      <c r="H80" s="100"/>
    </row>
    <row r="81" spans="1:19" s="102" customFormat="1" ht="40" x14ac:dyDescent="0.2">
      <c r="A81" s="113" t="s">
        <v>71</v>
      </c>
      <c r="B81" s="114"/>
      <c r="C81" s="115" t="s">
        <v>72</v>
      </c>
      <c r="D81" s="115" t="s">
        <v>45</v>
      </c>
      <c r="E81" s="115" t="s">
        <v>73</v>
      </c>
      <c r="F81" s="116" t="s">
        <v>74</v>
      </c>
      <c r="G81" s="101"/>
      <c r="H81" s="101"/>
      <c r="I81" s="101"/>
      <c r="J81" s="101"/>
      <c r="K81" s="101"/>
      <c r="L81" s="101"/>
      <c r="M81" s="101"/>
      <c r="N81" s="101"/>
      <c r="O81" s="101"/>
      <c r="P81" s="101"/>
      <c r="Q81" s="101"/>
      <c r="R81" s="101"/>
      <c r="S81" s="101"/>
    </row>
    <row r="82" spans="1:19" s="102" customFormat="1" ht="19" x14ac:dyDescent="0.2">
      <c r="A82" s="120">
        <f>SUM(F39,F45,F59,F66,F76,F52)</f>
        <v>0</v>
      </c>
      <c r="B82" s="117"/>
      <c r="C82" s="118" t="b">
        <f>IF(AND($B$8="Feasibility Studies",$B$9="Spinout/Microbusiness/ Small Enterprise"),70%,IF(AND($B$8="Industrial Research",$B$9="Spinout/Microbusiness/ Small Enterprise"),70%,IF(AND($B$8="Experimental Development",$B$9="Spinout/Microbusiness/ Small Enterprise"),45%,IF(AND($B$8="Feasibility Studies",$B$9="Medium Enterprise"),60%,IF(AND($B$8="Industrial research",$B$9="Medium Enterprise"),60%,IF(AND($B$8="Experimental Development",$B$9="Medium Enterprise"),35%,IF(AND($B$8="Feasibility Studies",$B$9="Large Enterprise"),25%,IF(AND($B$8="Industrial research",$B$9="Large Enterprise"),25%,IF(AND($B$8="Experimental Development",$B$9="Large Enterprise"),25%)))))))))</f>
        <v>0</v>
      </c>
      <c r="D82" s="119">
        <f>SUM(G66,G59,G45,G39,G52,G76)</f>
        <v>0</v>
      </c>
      <c r="E82" s="118">
        <f>100%-C82</f>
        <v>1</v>
      </c>
      <c r="F82" s="120">
        <f>SUM(H66,H59,H45,H39,H76,H52)</f>
        <v>0</v>
      </c>
      <c r="G82" s="101"/>
      <c r="H82" s="101"/>
      <c r="I82" s="101"/>
      <c r="J82" s="101"/>
      <c r="K82" s="101"/>
      <c r="L82" s="101"/>
      <c r="M82" s="101"/>
      <c r="N82" s="101"/>
      <c r="O82" s="101"/>
      <c r="P82" s="101"/>
      <c r="Q82" s="101"/>
      <c r="R82" s="101"/>
      <c r="S82" s="101"/>
    </row>
  </sheetData>
  <sheetProtection algorithmName="SHA-512" hashValue="QJqy0ox8ULdosweoNNA8MPAjv8EeGkixADz7nX4RLy+3AQbGaQkTorlLNbO74tRZ8hoI+3V6pYDZRDLekwK4yQ==" saltValue="E0Zjrp5XxiKeKvJFb7T5/A==" spinCount="100000" sheet="1" insertRows="0" selectLockedCells="1"/>
  <mergeCells count="1">
    <mergeCell ref="A1:I2"/>
  </mergeCells>
  <pageMargins left="0.70866141732283472" right="0.31496062992125984" top="0.47244094488188981" bottom="0.27559055118110237" header="0.31496062992125984" footer="0.19685039370078741"/>
  <pageSetup paperSize="9" scale="5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 List'!$A$11:$A$14</xm:f>
          </x14:formula1>
          <xm:sqref>B8</xm:sqref>
        </x14:dataValidation>
        <x14:dataValidation type="list" allowBlank="1" showInputMessage="1" showErrorMessage="1" xr:uid="{00000000-0002-0000-0100-000002000000}">
          <x14:formula1>
            <xm:f>'Dropdown List'!$A$16:$A$18</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28EFD-6DEC-4AA3-8B12-F48E40E5D37F}">
  <sheetPr codeName="Sheet4">
    <tabColor rgb="FFFFD100"/>
  </sheetPr>
  <dimension ref="A1:S82"/>
  <sheetViews>
    <sheetView zoomScaleNormal="100" workbookViewId="0">
      <pane xSplit="1" ySplit="7" topLeftCell="B42" activePane="bottomRight" state="frozen"/>
      <selection pane="topRight" activeCell="B1" sqref="B1"/>
      <selection pane="bottomLeft" activeCell="A8" sqref="A8"/>
      <selection pane="bottomRight" activeCell="B51" sqref="B51"/>
    </sheetView>
  </sheetViews>
  <sheetFormatPr baseColWidth="10" defaultColWidth="9.1640625" defaultRowHeight="15" outlineLevelRow="1" outlineLevelCol="1" x14ac:dyDescent="0.2"/>
  <cols>
    <col min="1" max="1" width="60.33203125" style="20" bestFit="1" customWidth="1"/>
    <col min="2" max="2" width="30.5" style="20" bestFit="1" customWidth="1"/>
    <col min="3" max="3" width="16.83203125" style="20" customWidth="1" outlineLevel="1"/>
    <col min="4" max="4" width="57.5" style="20" customWidth="1" outlineLevel="1"/>
    <col min="5" max="5" width="33.1640625" style="20" customWidth="1" outlineLevel="1"/>
    <col min="6" max="6" width="46.33203125" style="20" customWidth="1"/>
    <col min="7" max="7" width="23.5" style="20" bestFit="1" customWidth="1"/>
    <col min="8" max="8" width="26.33203125" style="20" bestFit="1" customWidth="1"/>
    <col min="9" max="9" width="19.1640625" style="20" bestFit="1" customWidth="1"/>
    <col min="10" max="19" width="9.1640625" style="20"/>
    <col min="20" max="16384" width="9.1640625" style="21"/>
  </cols>
  <sheetData>
    <row r="1" spans="1:13" ht="15" customHeight="1" x14ac:dyDescent="0.2">
      <c r="A1" s="188" t="str">
        <f>"Henry Royce "&amp;'Project Total'!B2&amp;" - Industry Partner Costings document"</f>
        <v>Henry Royce ICP (Royce Industrial Collaboration Programme) - Industry Partner Costings document</v>
      </c>
      <c r="B1" s="189"/>
      <c r="C1" s="189"/>
      <c r="D1" s="189"/>
      <c r="E1" s="189"/>
      <c r="F1" s="189"/>
      <c r="G1" s="189"/>
      <c r="H1" s="189"/>
      <c r="I1" s="189"/>
    </row>
    <row r="2" spans="1:13" ht="25.5" customHeight="1" thickBot="1" x14ac:dyDescent="0.25">
      <c r="A2" s="190"/>
      <c r="B2" s="191"/>
      <c r="C2" s="191"/>
      <c r="D2" s="191"/>
      <c r="E2" s="191"/>
      <c r="F2" s="191"/>
      <c r="G2" s="191"/>
      <c r="H2" s="191"/>
      <c r="I2" s="191"/>
    </row>
    <row r="3" spans="1:13" ht="24.75" customHeight="1" thickBot="1" x14ac:dyDescent="0.25">
      <c r="F3" s="62"/>
      <c r="G3" s="62"/>
      <c r="H3" s="62"/>
      <c r="I3" s="63"/>
      <c r="J3" s="63"/>
      <c r="K3" s="63"/>
      <c r="L3" s="63"/>
      <c r="M3" s="63"/>
    </row>
    <row r="4" spans="1:13" ht="16" thickBot="1" x14ac:dyDescent="0.25">
      <c r="A4" s="95" t="s">
        <v>34</v>
      </c>
      <c r="B4" s="65"/>
      <c r="C4" s="66" t="s">
        <v>32</v>
      </c>
      <c r="D4" s="67"/>
    </row>
    <row r="5" spans="1:13" x14ac:dyDescent="0.2">
      <c r="A5" s="62"/>
      <c r="B5" s="62"/>
    </row>
    <row r="6" spans="1:13" ht="20" thickBot="1" x14ac:dyDescent="0.3">
      <c r="A6" s="149" t="s">
        <v>19</v>
      </c>
      <c r="B6" s="44"/>
      <c r="C6" s="44"/>
      <c r="D6" s="44"/>
      <c r="E6" s="44"/>
    </row>
    <row r="7" spans="1:13" outlineLevel="1" x14ac:dyDescent="0.2">
      <c r="A7" s="150" t="s">
        <v>35</v>
      </c>
      <c r="B7" s="69"/>
      <c r="C7" s="70"/>
      <c r="D7" s="44"/>
      <c r="E7" s="44"/>
    </row>
    <row r="8" spans="1:13" ht="16" outlineLevel="1" x14ac:dyDescent="0.2">
      <c r="A8" s="151" t="s">
        <v>36</v>
      </c>
      <c r="B8" s="31"/>
      <c r="C8" s="70"/>
      <c r="D8" s="20" t="s">
        <v>38</v>
      </c>
    </row>
    <row r="9" spans="1:13" ht="16" outlineLevel="1" x14ac:dyDescent="0.2">
      <c r="A9" s="151" t="s">
        <v>39</v>
      </c>
      <c r="B9" s="31"/>
      <c r="C9" s="70"/>
      <c r="D9" s="20" t="s">
        <v>41</v>
      </c>
    </row>
    <row r="10" spans="1:13" ht="15" customHeight="1" outlineLevel="1" x14ac:dyDescent="0.2">
      <c r="A10" s="151" t="s">
        <v>23</v>
      </c>
      <c r="B10" s="34"/>
      <c r="C10" s="71"/>
      <c r="D10" s="72" t="s">
        <v>42</v>
      </c>
      <c r="E10" s="72"/>
      <c r="G10" s="73"/>
      <c r="H10" s="73"/>
      <c r="I10" s="73"/>
      <c r="J10" s="73"/>
    </row>
    <row r="11" spans="1:13" ht="15" customHeight="1" outlineLevel="1" thickBot="1" x14ac:dyDescent="0.25">
      <c r="A11" s="152" t="s">
        <v>24</v>
      </c>
      <c r="B11" s="74"/>
      <c r="C11" s="75"/>
      <c r="D11" s="75"/>
      <c r="E11" s="75"/>
      <c r="G11" s="73"/>
      <c r="H11" s="73"/>
      <c r="I11" s="73"/>
      <c r="J11" s="73"/>
    </row>
    <row r="12" spans="1:13" x14ac:dyDescent="0.2">
      <c r="A12" s="44"/>
      <c r="B12" s="36"/>
      <c r="C12" s="36"/>
      <c r="D12" s="36"/>
      <c r="E12" s="36"/>
      <c r="G12" s="73"/>
      <c r="H12" s="73"/>
      <c r="I12" s="73"/>
      <c r="J12" s="73"/>
    </row>
    <row r="13" spans="1:13" ht="21" customHeight="1" x14ac:dyDescent="0.2">
      <c r="B13" s="37"/>
      <c r="C13" s="37"/>
      <c r="D13" s="37"/>
      <c r="E13" s="37"/>
    </row>
    <row r="14" spans="1:13" ht="20" thickBot="1" x14ac:dyDescent="0.3">
      <c r="A14" s="149" t="s">
        <v>43</v>
      </c>
      <c r="B14" s="38"/>
      <c r="F14" s="103" t="s">
        <v>44</v>
      </c>
      <c r="G14" s="103" t="s">
        <v>45</v>
      </c>
      <c r="H14" s="103" t="s">
        <v>46</v>
      </c>
    </row>
    <row r="15" spans="1:13" outlineLevel="1" x14ac:dyDescent="0.2">
      <c r="A15" s="39" t="s">
        <v>47</v>
      </c>
      <c r="B15" s="77"/>
      <c r="F15" s="104"/>
      <c r="G15" s="104"/>
      <c r="H15" s="104"/>
    </row>
    <row r="16" spans="1:13" outlineLevel="1" x14ac:dyDescent="0.2">
      <c r="A16" s="40" t="s">
        <v>48</v>
      </c>
      <c r="B16" s="78"/>
      <c r="D16" s="21"/>
      <c r="E16" s="21"/>
      <c r="F16" s="104"/>
      <c r="G16" s="104"/>
      <c r="H16" s="104"/>
    </row>
    <row r="17" spans="1:19" ht="16" outlineLevel="1" thickBot="1" x14ac:dyDescent="0.25">
      <c r="A17" s="40" t="s">
        <v>49</v>
      </c>
      <c r="B17" s="79"/>
      <c r="D17" s="21"/>
      <c r="E17" s="21"/>
      <c r="F17" s="104"/>
      <c r="G17" s="104"/>
      <c r="H17" s="104"/>
    </row>
    <row r="18" spans="1:19" ht="16" outlineLevel="1" thickBot="1" x14ac:dyDescent="0.25">
      <c r="A18" s="42" t="s">
        <v>50</v>
      </c>
      <c r="B18" s="43"/>
      <c r="D18" s="21"/>
      <c r="E18" s="21"/>
      <c r="F18" s="137">
        <f>B18</f>
        <v>0</v>
      </c>
      <c r="G18" s="137" t="b">
        <f>IF(AND($B$8="Feasibility Studies",$B$9="Spinout/Microbusiness/ Small Enterprise"),F18*70%,IF(AND($B$8="Industrial Research",$B$9="Spinout/Microbusiness/ Small Enterprise"),F18*70%,IF(AND($B$8="Experimental Development",$B$9="Spinout/Microbusiness/ Small Enterprise"),F18*45%,IF(AND($B$8="Feasibility Studies",$B$9="Medium Enterprise"),F18*60%,IF(AND($B$8="Industrial research",$B$9="Medium Enterprise"),F18*60%,IF(AND($B$8="Experimental Development",$B$9="Medium Enterprise"),F18*35%,IF(AND($B$8="Feasibility Studies",$B$9="Large Enterprise"),F18*25%,IF(AND($B$8="Industrial research",$B$9="Large Enterprise"),F18*25%,IF(AND($B$8="Experimental Development",$B$9="Large Enterprise"),F18*25%)))))))))</f>
        <v>0</v>
      </c>
      <c r="H18" s="137">
        <f>F18-G18</f>
        <v>0</v>
      </c>
    </row>
    <row r="19" spans="1:19" ht="16" outlineLevel="1" thickBot="1" x14ac:dyDescent="0.25">
      <c r="A19" s="44"/>
      <c r="B19" s="45"/>
      <c r="D19" s="21"/>
      <c r="E19" s="21"/>
      <c r="F19" s="104"/>
      <c r="G19" s="104"/>
      <c r="H19" s="104"/>
    </row>
    <row r="20" spans="1:19" s="80" customFormat="1" outlineLevel="1" x14ac:dyDescent="0.2">
      <c r="A20" s="39" t="s">
        <v>47</v>
      </c>
      <c r="B20" s="77"/>
      <c r="F20" s="138"/>
      <c r="G20" s="138"/>
      <c r="H20" s="138"/>
      <c r="I20" s="81"/>
      <c r="J20" s="81"/>
      <c r="L20" s="81"/>
      <c r="M20" s="81"/>
      <c r="N20" s="81"/>
      <c r="O20" s="81"/>
      <c r="P20" s="81"/>
      <c r="Q20" s="81"/>
      <c r="R20" s="81"/>
      <c r="S20" s="81"/>
    </row>
    <row r="21" spans="1:19" outlineLevel="1" x14ac:dyDescent="0.2">
      <c r="A21" s="40" t="s">
        <v>48</v>
      </c>
      <c r="B21" s="78"/>
      <c r="D21" s="21"/>
      <c r="E21" s="21"/>
      <c r="F21" s="105"/>
      <c r="G21" s="105"/>
      <c r="H21" s="105"/>
    </row>
    <row r="22" spans="1:19" ht="16" outlineLevel="1" thickBot="1" x14ac:dyDescent="0.25">
      <c r="A22" s="40" t="s">
        <v>49</v>
      </c>
      <c r="B22" s="79"/>
      <c r="D22" s="21"/>
      <c r="E22" s="21"/>
      <c r="F22" s="104"/>
      <c r="G22" s="104"/>
      <c r="H22" s="104"/>
    </row>
    <row r="23" spans="1:19" ht="16" outlineLevel="1" thickBot="1" x14ac:dyDescent="0.25">
      <c r="A23" s="42" t="s">
        <v>50</v>
      </c>
      <c r="B23" s="43"/>
      <c r="D23" s="21"/>
      <c r="E23" s="21"/>
      <c r="F23" s="137">
        <f>B23</f>
        <v>0</v>
      </c>
      <c r="G23" s="137" t="b">
        <f t="shared" ref="G23:G76" si="0">IF(AND($B$8="Feasibility Studies",$B$9="Spinout/Microbusiness/ Small Enterprise"),F23*70%,IF(AND($B$8="Industrial Research",$B$9="Spinout/Microbusiness/ Small Enterprise"),F23*70%,IF(AND($B$8="Experimental Development",$B$9="Spinout/Microbusiness/ Small Enterprise"),F23*45%,IF(AND($B$8="Feasibility Studies",$B$9="Medium Enterprise"),F23*60%,IF(AND($B$8="Industrial research",$B$9="Medium Enterprise"),F23*60%,IF(AND($B$8="Experimental Development",$B$9="Medium Enterprise"),F23*35%,IF(AND($B$8="Feasibility Studies",$B$9="Large Enterprise"),F23*25%,IF(AND($B$8="Industrial research",$B$9="Large Enterprise"),F23*25%,IF(AND($B$8="Experimental Development",$B$9="Large Enterprise"),F23*25%)))))))))</f>
        <v>0</v>
      </c>
      <c r="H23" s="137">
        <f t="shared" ref="H23:H66" si="1">F23-G23</f>
        <v>0</v>
      </c>
    </row>
    <row r="24" spans="1:19" ht="16" outlineLevel="1" thickBot="1" x14ac:dyDescent="0.25">
      <c r="A24" s="44"/>
      <c r="B24" s="45"/>
      <c r="D24" s="21"/>
      <c r="E24" s="21"/>
      <c r="F24" s="104"/>
      <c r="G24" s="104"/>
      <c r="H24" s="104"/>
    </row>
    <row r="25" spans="1:19" outlineLevel="1" x14ac:dyDescent="0.2">
      <c r="A25" s="39" t="s">
        <v>47</v>
      </c>
      <c r="B25" s="77"/>
      <c r="D25" s="21"/>
      <c r="E25" s="21"/>
      <c r="F25" s="104"/>
      <c r="G25" s="104"/>
      <c r="H25" s="104"/>
    </row>
    <row r="26" spans="1:19" outlineLevel="1" x14ac:dyDescent="0.2">
      <c r="A26" s="40" t="s">
        <v>48</v>
      </c>
      <c r="B26" s="78"/>
      <c r="D26" s="21"/>
      <c r="E26" s="21"/>
      <c r="F26" s="105"/>
      <c r="G26" s="105"/>
      <c r="H26" s="105"/>
    </row>
    <row r="27" spans="1:19" ht="16" outlineLevel="1" thickBot="1" x14ac:dyDescent="0.25">
      <c r="A27" s="40" t="s">
        <v>49</v>
      </c>
      <c r="B27" s="79"/>
      <c r="D27" s="21"/>
      <c r="E27" s="21"/>
      <c r="F27" s="104"/>
      <c r="G27" s="104"/>
      <c r="H27" s="104"/>
    </row>
    <row r="28" spans="1:19" ht="16" outlineLevel="1" thickBot="1" x14ac:dyDescent="0.25">
      <c r="A28" s="42" t="s">
        <v>50</v>
      </c>
      <c r="B28" s="43"/>
      <c r="D28" s="21"/>
      <c r="E28" s="21"/>
      <c r="F28" s="137">
        <f>B28</f>
        <v>0</v>
      </c>
      <c r="G28" s="137" t="b">
        <f t="shared" si="0"/>
        <v>0</v>
      </c>
      <c r="H28" s="137">
        <f t="shared" si="1"/>
        <v>0</v>
      </c>
    </row>
    <row r="29" spans="1:19" ht="16" outlineLevel="1" thickBot="1" x14ac:dyDescent="0.25">
      <c r="A29" s="44"/>
      <c r="B29" s="45"/>
      <c r="D29" s="21"/>
      <c r="E29" s="21"/>
      <c r="F29" s="104"/>
      <c r="G29" s="104"/>
      <c r="H29" s="104"/>
    </row>
    <row r="30" spans="1:19" outlineLevel="1" x14ac:dyDescent="0.2">
      <c r="A30" s="39" t="s">
        <v>47</v>
      </c>
      <c r="B30" s="77"/>
      <c r="D30" s="21"/>
      <c r="E30" s="21"/>
      <c r="F30" s="104"/>
      <c r="G30" s="104"/>
      <c r="H30" s="104"/>
    </row>
    <row r="31" spans="1:19" outlineLevel="1" x14ac:dyDescent="0.2">
      <c r="A31" s="40" t="s">
        <v>48</v>
      </c>
      <c r="B31" s="78"/>
      <c r="D31" s="21"/>
      <c r="E31" s="21"/>
      <c r="F31" s="105"/>
      <c r="G31" s="105"/>
      <c r="H31" s="105"/>
    </row>
    <row r="32" spans="1:19" ht="16" outlineLevel="1" thickBot="1" x14ac:dyDescent="0.25">
      <c r="A32" s="40" t="s">
        <v>49</v>
      </c>
      <c r="B32" s="79"/>
      <c r="D32" s="21"/>
      <c r="E32" s="21"/>
      <c r="F32" s="104"/>
      <c r="G32" s="104"/>
      <c r="H32" s="104"/>
    </row>
    <row r="33" spans="1:8" ht="16" outlineLevel="1" thickBot="1" x14ac:dyDescent="0.25">
      <c r="A33" s="42" t="s">
        <v>50</v>
      </c>
      <c r="B33" s="43"/>
      <c r="D33" s="21"/>
      <c r="E33" s="21"/>
      <c r="F33" s="137">
        <f>B33</f>
        <v>0</v>
      </c>
      <c r="G33" s="137" t="b">
        <f t="shared" si="0"/>
        <v>0</v>
      </c>
      <c r="H33" s="137">
        <f t="shared" si="1"/>
        <v>0</v>
      </c>
    </row>
    <row r="34" spans="1:8" outlineLevel="1" x14ac:dyDescent="0.2">
      <c r="A34" s="44"/>
      <c r="D34" s="21"/>
      <c r="E34" s="21"/>
      <c r="F34" s="21"/>
      <c r="G34" s="21"/>
      <c r="H34" s="21"/>
    </row>
    <row r="35" spans="1:8" ht="16" thickBot="1" x14ac:dyDescent="0.25"/>
    <row r="36" spans="1:8" ht="16" outlineLevel="1" thickBot="1" x14ac:dyDescent="0.25">
      <c r="A36" s="175" t="s">
        <v>51</v>
      </c>
      <c r="B36" s="176"/>
      <c r="D36" s="21"/>
      <c r="E36" s="21"/>
      <c r="F36" s="137">
        <f t="shared" ref="F36" si="2">B36</f>
        <v>0</v>
      </c>
      <c r="G36" s="137" t="b">
        <f t="shared" ref="G36" si="3">IF(AND($B$8="Feasibility Studies",$B$9="Spinout/Microbusiness/ Small Enterprise"),F36*70%,IF(AND($B$8="Industrial Research",$B$9="Spinout/Microbusiness/ Small Enterprise"),F36*70%,IF(AND($B$8="Experimental Development",$B$9="Spinout/Microbusiness/ Small Enterprise"),F36*45%,IF(AND($B$8="Feasibility Studies",$B$9="Medium Enterprise"),F36*60%,IF(AND($B$8="Industrial research",$B$9="Medium Enterprise"),F36*60%,IF(AND($B$8="Experimental Development",$B$9="Medium Enterprise"),F36*35%,IF(AND($B$8="Feasibility Studies",$B$9="Large Enterprise"),F36*25%,IF(AND($B$8="Industrial research",$B$9="Large Enterprise"),F36*25%,IF(AND($B$8="Experimental Development",$B$9="Large Enterprise"),F36*25%)))))))))</f>
        <v>0</v>
      </c>
      <c r="H36" s="137">
        <f t="shared" ref="H36" si="4">F36-G36</f>
        <v>0</v>
      </c>
    </row>
    <row r="37" spans="1:8" ht="16" thickBot="1" x14ac:dyDescent="0.25">
      <c r="A37" s="44"/>
      <c r="B37" s="45"/>
      <c r="D37" s="21"/>
      <c r="E37" s="21"/>
      <c r="F37" s="104"/>
      <c r="G37" s="104"/>
      <c r="H37" s="104"/>
    </row>
    <row r="38" spans="1:8" s="20" customFormat="1" thickBot="1" x14ac:dyDescent="0.25">
      <c r="A38" s="44"/>
      <c r="B38" s="45"/>
      <c r="F38" s="106" t="s">
        <v>52</v>
      </c>
      <c r="G38" s="106"/>
      <c r="H38" s="106"/>
    </row>
    <row r="39" spans="1:8" s="20" customFormat="1" thickBot="1" x14ac:dyDescent="0.25">
      <c r="A39" s="44"/>
      <c r="B39" s="45"/>
      <c r="F39" s="107">
        <f>SUM(F18,F23,F28,F33,F36)</f>
        <v>0</v>
      </c>
      <c r="G39" s="107" t="b">
        <f t="shared" si="0"/>
        <v>0</v>
      </c>
      <c r="H39" s="107">
        <f>F39-G39</f>
        <v>0</v>
      </c>
    </row>
    <row r="40" spans="1:8" s="20" customFormat="1" ht="20" thickBot="1" x14ac:dyDescent="0.3">
      <c r="A40" s="149" t="s">
        <v>53</v>
      </c>
      <c r="B40" s="44"/>
      <c r="F40" s="1"/>
      <c r="G40" s="1"/>
      <c r="H40" s="1"/>
    </row>
    <row r="41" spans="1:8" s="20" customFormat="1" ht="14" x14ac:dyDescent="0.2">
      <c r="A41" s="39" t="s">
        <v>54</v>
      </c>
      <c r="B41" s="83" t="s">
        <v>55</v>
      </c>
      <c r="F41" s="1"/>
      <c r="G41" s="1"/>
      <c r="H41" s="1"/>
    </row>
    <row r="42" spans="1:8" s="20" customFormat="1" ht="14" x14ac:dyDescent="0.2">
      <c r="A42" s="153"/>
      <c r="B42" s="41">
        <v>0</v>
      </c>
      <c r="F42" s="1"/>
      <c r="G42" s="1"/>
      <c r="H42" s="1"/>
    </row>
    <row r="43" spans="1:8" s="20" customFormat="1" thickBot="1" x14ac:dyDescent="0.25">
      <c r="A43" s="153"/>
      <c r="B43" s="41">
        <v>0</v>
      </c>
      <c r="F43" s="1"/>
      <c r="G43" s="1"/>
      <c r="H43" s="1"/>
    </row>
    <row r="44" spans="1:8" s="20" customFormat="1" thickBot="1" x14ac:dyDescent="0.25">
      <c r="A44" s="153"/>
      <c r="B44" s="41">
        <v>0</v>
      </c>
      <c r="F44" s="106" t="s">
        <v>56</v>
      </c>
      <c r="G44" s="106"/>
      <c r="H44" s="106"/>
    </row>
    <row r="45" spans="1:8" s="20" customFormat="1" thickBot="1" x14ac:dyDescent="0.25">
      <c r="A45" s="154"/>
      <c r="B45" s="43">
        <v>0</v>
      </c>
      <c r="F45" s="107">
        <f>SUM(B42:B45)</f>
        <v>0</v>
      </c>
      <c r="G45" s="107" t="b">
        <f t="shared" si="0"/>
        <v>0</v>
      </c>
      <c r="H45" s="107">
        <f t="shared" si="1"/>
        <v>0</v>
      </c>
    </row>
    <row r="46" spans="1:8" s="20" customFormat="1" ht="14" x14ac:dyDescent="0.2">
      <c r="A46" s="44"/>
      <c r="B46" s="44"/>
      <c r="F46" s="1"/>
      <c r="G46" s="1"/>
      <c r="H46" s="1"/>
    </row>
    <row r="47" spans="1:8" s="20" customFormat="1" ht="20" thickBot="1" x14ac:dyDescent="0.3">
      <c r="A47" s="149" t="s">
        <v>57</v>
      </c>
      <c r="B47" s="44"/>
      <c r="F47" s="1"/>
      <c r="G47" s="1"/>
      <c r="H47" s="1"/>
    </row>
    <row r="48" spans="1:8" s="20" customFormat="1" ht="14" x14ac:dyDescent="0.2">
      <c r="A48" s="39" t="s">
        <v>54</v>
      </c>
      <c r="B48" s="83" t="s">
        <v>55</v>
      </c>
      <c r="F48" s="1"/>
      <c r="G48" s="1"/>
      <c r="H48" s="1"/>
    </row>
    <row r="49" spans="1:8" s="20" customFormat="1" ht="14" x14ac:dyDescent="0.2">
      <c r="A49" s="153"/>
      <c r="B49" s="41">
        <v>0</v>
      </c>
      <c r="F49" s="1"/>
      <c r="G49" s="1"/>
      <c r="H49" s="1"/>
    </row>
    <row r="50" spans="1:8" s="20" customFormat="1" thickBot="1" x14ac:dyDescent="0.25">
      <c r="A50" s="153"/>
      <c r="B50" s="41">
        <v>0</v>
      </c>
      <c r="F50" s="1"/>
      <c r="G50" s="1"/>
      <c r="H50" s="1"/>
    </row>
    <row r="51" spans="1:8" s="20" customFormat="1" thickBot="1" x14ac:dyDescent="0.25">
      <c r="A51" s="153"/>
      <c r="B51" s="41">
        <v>0</v>
      </c>
      <c r="F51" s="106" t="s">
        <v>58</v>
      </c>
      <c r="G51" s="106"/>
      <c r="H51" s="106"/>
    </row>
    <row r="52" spans="1:8" s="20" customFormat="1" thickBot="1" x14ac:dyDescent="0.25">
      <c r="A52" s="154"/>
      <c r="B52" s="43">
        <v>0</v>
      </c>
      <c r="F52" s="107">
        <f>SUM(B49:B52)</f>
        <v>0</v>
      </c>
      <c r="G52" s="107" t="b">
        <f t="shared" ref="G52" si="5">IF(AND($B$8="Feasibility Studies",$B$9="Spinout/Microbusiness/ Small Enterprise"),F52*70%,IF(AND($B$8="Industrial Research",$B$9="Spinout/Microbusiness/ Small Enterprise"),F52*70%,IF(AND($B$8="Experimental Development",$B$9="Spinout/Microbusiness/ Small Enterprise"),F52*45%,IF(AND($B$8="Feasibility Studies",$B$9="Medium Enterprise"),F52*60%,IF(AND($B$8="Industrial research",$B$9="Medium Enterprise"),F52*60%,IF(AND($B$8="Experimental Development",$B$9="Medium Enterprise"),F52*35%,IF(AND($B$8="Feasibility Studies",$B$9="Large Enterprise"),F52*25%,IF(AND($B$8="Industrial research",$B$9="Large Enterprise"),F52*25%,IF(AND($B$8="Experimental Development",$B$9="Large Enterprise"),F52*25%)))))))))</f>
        <v>0</v>
      </c>
      <c r="H52" s="107">
        <f t="shared" ref="H52" si="6">F52-G52</f>
        <v>0</v>
      </c>
    </row>
    <row r="53" spans="1:8" s="20" customFormat="1" ht="14" x14ac:dyDescent="0.2">
      <c r="A53" s="44"/>
      <c r="B53" s="44"/>
      <c r="F53" s="1"/>
      <c r="G53" s="1"/>
      <c r="H53" s="1"/>
    </row>
    <row r="54" spans="1:8" s="20" customFormat="1" ht="20" thickBot="1" x14ac:dyDescent="0.3">
      <c r="A54" s="149" t="s">
        <v>59</v>
      </c>
      <c r="B54" s="44"/>
      <c r="F54" s="1"/>
      <c r="G54" s="1"/>
      <c r="H54" s="1"/>
    </row>
    <row r="55" spans="1:8" s="20" customFormat="1" ht="14" x14ac:dyDescent="0.2">
      <c r="A55" s="39" t="s">
        <v>54</v>
      </c>
      <c r="B55" s="83" t="s">
        <v>55</v>
      </c>
      <c r="F55" s="1"/>
      <c r="G55" s="1"/>
      <c r="H55" s="1"/>
    </row>
    <row r="56" spans="1:8" s="20" customFormat="1" ht="14" x14ac:dyDescent="0.2">
      <c r="A56" s="153"/>
      <c r="B56" s="41">
        <v>0</v>
      </c>
      <c r="F56" s="1"/>
      <c r="G56" s="1"/>
      <c r="H56" s="1"/>
    </row>
    <row r="57" spans="1:8" s="20" customFormat="1" thickBot="1" x14ac:dyDescent="0.25">
      <c r="A57" s="153"/>
      <c r="B57" s="41">
        <v>0</v>
      </c>
      <c r="F57" s="1"/>
      <c r="G57" s="1"/>
      <c r="H57" s="1"/>
    </row>
    <row r="58" spans="1:8" s="20" customFormat="1" thickBot="1" x14ac:dyDescent="0.25">
      <c r="A58" s="153"/>
      <c r="B58" s="41">
        <v>0</v>
      </c>
      <c r="F58" s="106" t="s">
        <v>60</v>
      </c>
      <c r="G58" s="106"/>
      <c r="H58" s="106"/>
    </row>
    <row r="59" spans="1:8" s="20" customFormat="1" thickBot="1" x14ac:dyDescent="0.25">
      <c r="A59" s="154"/>
      <c r="B59" s="43">
        <v>0</v>
      </c>
      <c r="F59" s="107">
        <f>SUM(B56:B59)</f>
        <v>0</v>
      </c>
      <c r="G59" s="107" t="b">
        <f t="shared" si="0"/>
        <v>0</v>
      </c>
      <c r="H59" s="107">
        <f t="shared" si="1"/>
        <v>0</v>
      </c>
    </row>
    <row r="60" spans="1:8" s="20" customFormat="1" ht="14" x14ac:dyDescent="0.2">
      <c r="A60" s="44"/>
      <c r="B60" s="44"/>
      <c r="C60" s="44"/>
      <c r="D60" s="44"/>
      <c r="E60" s="44"/>
      <c r="F60" s="1"/>
      <c r="G60" s="1"/>
      <c r="H60" s="1"/>
    </row>
    <row r="61" spans="1:8" s="20" customFormat="1" ht="20" thickBot="1" x14ac:dyDescent="0.3">
      <c r="A61" s="155" t="s">
        <v>61</v>
      </c>
      <c r="D61" s="62"/>
      <c r="E61" s="62"/>
      <c r="F61" s="104"/>
      <c r="G61" s="104"/>
      <c r="H61" s="104"/>
    </row>
    <row r="62" spans="1:8" s="20" customFormat="1" ht="14" x14ac:dyDescent="0.2">
      <c r="A62" s="39" t="s">
        <v>62</v>
      </c>
      <c r="B62" s="83" t="s">
        <v>55</v>
      </c>
      <c r="C62" s="44"/>
      <c r="D62" s="44"/>
      <c r="E62" s="44"/>
      <c r="F62" s="104"/>
      <c r="G62" s="104"/>
      <c r="H62" s="104"/>
    </row>
    <row r="63" spans="1:8" s="20" customFormat="1" ht="14" x14ac:dyDescent="0.2">
      <c r="A63" s="153"/>
      <c r="B63" s="86">
        <v>0</v>
      </c>
      <c r="C63" s="44"/>
      <c r="D63" s="44"/>
      <c r="E63" s="44"/>
      <c r="F63" s="104"/>
      <c r="G63" s="104"/>
      <c r="H63" s="104"/>
    </row>
    <row r="64" spans="1:8" s="20" customFormat="1" thickBot="1" x14ac:dyDescent="0.25">
      <c r="A64" s="153"/>
      <c r="B64" s="41">
        <v>0</v>
      </c>
      <c r="C64" s="44"/>
      <c r="D64" s="44"/>
      <c r="E64" s="44"/>
      <c r="F64" s="104"/>
      <c r="G64" s="104"/>
      <c r="H64" s="104"/>
    </row>
    <row r="65" spans="1:9" s="20" customFormat="1" thickBot="1" x14ac:dyDescent="0.25">
      <c r="A65" s="153"/>
      <c r="B65" s="41">
        <v>0</v>
      </c>
      <c r="F65" s="106" t="s">
        <v>63</v>
      </c>
      <c r="G65" s="106"/>
      <c r="H65" s="106"/>
    </row>
    <row r="66" spans="1:9" s="20" customFormat="1" thickBot="1" x14ac:dyDescent="0.25">
      <c r="A66" s="154"/>
      <c r="B66" s="43">
        <v>0</v>
      </c>
      <c r="F66" s="107">
        <f>SUM(B63:B66)</f>
        <v>0</v>
      </c>
      <c r="G66" s="107" t="b">
        <f>IF(AND($B$8="Feasibility Studies",$B$9="Spinout/Microbusiness/ Small Enterprise"),F66*70%,IF(AND($B$8="Industrial Research",$B$9="Spinout/Microbusiness/ Small Enterprise"),F66*70%,IF(AND($B$8="Experimental Development",$B$9="Spinout/Microbusiness/ Small Enterprise"),F66*45%,IF(AND($B$8="Feasibility Studies",$B$9="Medium Enterprise"),F66*60%,IF(AND($B$8="Industrial research",$B$9="Medium Enterprise"),F66*60%,IF(AND($B$8="Experimental Development",$B$9="Medium Enterprise"),F66*35%,IF(AND($B$8="Feasibility Studies",$B$9="Large Enterprise"),F66*25%,IF(AND($B$8="Industrial research",$B$9="Large Enterprise"),F66*25%,IF(AND($B$8="Experimental Development",$B$9="Large Enterprise"),F66*25%)))))))))</f>
        <v>0</v>
      </c>
      <c r="H66" s="107">
        <f t="shared" si="1"/>
        <v>0</v>
      </c>
    </row>
    <row r="67" spans="1:9" s="20" customFormat="1" thickBot="1" x14ac:dyDescent="0.25">
      <c r="D67" s="62"/>
      <c r="E67" s="62"/>
      <c r="F67" s="104"/>
      <c r="G67" s="104"/>
      <c r="H67" s="104"/>
    </row>
    <row r="68" spans="1:9" s="20" customFormat="1" ht="20" thickBot="1" x14ac:dyDescent="0.3">
      <c r="A68" s="149" t="s">
        <v>64</v>
      </c>
      <c r="B68" s="44"/>
      <c r="C68" s="44"/>
      <c r="D68" s="44"/>
      <c r="F68" s="106" t="s">
        <v>65</v>
      </c>
      <c r="G68" s="106"/>
      <c r="H68" s="106"/>
    </row>
    <row r="69" spans="1:9" s="20" customFormat="1" ht="14" x14ac:dyDescent="0.2">
      <c r="A69" s="156" t="s">
        <v>62</v>
      </c>
      <c r="B69" s="141" t="s">
        <v>66</v>
      </c>
      <c r="C69" s="141" t="s">
        <v>67</v>
      </c>
      <c r="D69" s="142" t="s">
        <v>68</v>
      </c>
      <c r="F69" s="108" t="s">
        <v>69</v>
      </c>
      <c r="G69" s="108"/>
      <c r="H69" s="108"/>
    </row>
    <row r="70" spans="1:9" s="20" customFormat="1" ht="14" x14ac:dyDescent="0.2">
      <c r="A70" s="157"/>
      <c r="B70" s="139"/>
      <c r="C70" s="139"/>
      <c r="D70" s="143">
        <v>0</v>
      </c>
      <c r="F70" s="109">
        <f t="shared" ref="F70:F75" si="7">C70*D70</f>
        <v>0</v>
      </c>
      <c r="G70" s="109" t="b">
        <f t="shared" si="0"/>
        <v>0</v>
      </c>
      <c r="H70" s="109">
        <f t="shared" ref="H70:H76" si="8">F70-G70</f>
        <v>0</v>
      </c>
    </row>
    <row r="71" spans="1:9" s="20" customFormat="1" ht="14" x14ac:dyDescent="0.2">
      <c r="A71" s="157"/>
      <c r="B71" s="139"/>
      <c r="C71" s="139"/>
      <c r="D71" s="143">
        <v>0</v>
      </c>
      <c r="F71" s="109">
        <f t="shared" si="7"/>
        <v>0</v>
      </c>
      <c r="G71" s="109" t="b">
        <f t="shared" si="0"/>
        <v>0</v>
      </c>
      <c r="H71" s="109">
        <f t="shared" si="8"/>
        <v>0</v>
      </c>
    </row>
    <row r="72" spans="1:9" s="20" customFormat="1" ht="14" x14ac:dyDescent="0.2">
      <c r="A72" s="157"/>
      <c r="B72" s="139"/>
      <c r="C72" s="139"/>
      <c r="D72" s="143">
        <v>0</v>
      </c>
      <c r="F72" s="109">
        <f t="shared" si="7"/>
        <v>0</v>
      </c>
      <c r="G72" s="109" t="b">
        <f t="shared" si="0"/>
        <v>0</v>
      </c>
      <c r="H72" s="109">
        <f t="shared" si="8"/>
        <v>0</v>
      </c>
    </row>
    <row r="73" spans="1:9" s="20" customFormat="1" ht="14" x14ac:dyDescent="0.2">
      <c r="A73" s="157"/>
      <c r="B73" s="139"/>
      <c r="C73" s="139"/>
      <c r="D73" s="143">
        <v>0</v>
      </c>
      <c r="F73" s="109">
        <f t="shared" si="7"/>
        <v>0</v>
      </c>
      <c r="G73" s="109" t="b">
        <f t="shared" si="0"/>
        <v>0</v>
      </c>
      <c r="H73" s="109">
        <f t="shared" si="8"/>
        <v>0</v>
      </c>
    </row>
    <row r="74" spans="1:9" s="20" customFormat="1" ht="14" x14ac:dyDescent="0.2">
      <c r="A74" s="157"/>
      <c r="B74" s="139"/>
      <c r="C74" s="139"/>
      <c r="D74" s="143">
        <v>0</v>
      </c>
      <c r="F74" s="109">
        <f t="shared" si="7"/>
        <v>0</v>
      </c>
      <c r="G74" s="109" t="b">
        <f t="shared" si="0"/>
        <v>0</v>
      </c>
      <c r="H74" s="109">
        <f t="shared" si="8"/>
        <v>0</v>
      </c>
    </row>
    <row r="75" spans="1:9" s="20" customFormat="1" thickBot="1" x14ac:dyDescent="0.25">
      <c r="A75" s="158"/>
      <c r="B75" s="144"/>
      <c r="C75" s="144"/>
      <c r="D75" s="145">
        <v>0</v>
      </c>
      <c r="F75" s="110">
        <f t="shared" si="7"/>
        <v>0</v>
      </c>
      <c r="G75" s="110" t="b">
        <f t="shared" si="0"/>
        <v>0</v>
      </c>
      <c r="H75" s="110">
        <f t="shared" si="8"/>
        <v>0</v>
      </c>
    </row>
    <row r="76" spans="1:9" s="20" customFormat="1" thickBot="1" x14ac:dyDescent="0.25">
      <c r="A76" s="44"/>
      <c r="B76" s="44"/>
      <c r="C76" s="140" t="s">
        <v>70</v>
      </c>
      <c r="D76" s="140">
        <f>SUM(D70:D75)</f>
        <v>0</v>
      </c>
      <c r="F76" s="107">
        <f>SUM(F70:F75)</f>
        <v>0</v>
      </c>
      <c r="G76" s="107" t="b">
        <f t="shared" si="0"/>
        <v>0</v>
      </c>
      <c r="H76" s="107">
        <f t="shared" si="8"/>
        <v>0</v>
      </c>
    </row>
    <row r="77" spans="1:9" s="20" customFormat="1" ht="14" x14ac:dyDescent="0.2">
      <c r="A77" s="44"/>
      <c r="B77" s="44"/>
      <c r="C77" s="44"/>
      <c r="D77" s="44"/>
      <c r="E77" s="44"/>
      <c r="F77" s="82"/>
      <c r="G77" s="96"/>
      <c r="H77" s="97"/>
      <c r="I77" s="98"/>
    </row>
    <row r="78" spans="1:9" s="20" customFormat="1" ht="20" thickBot="1" x14ac:dyDescent="0.3">
      <c r="D78" s="99"/>
      <c r="E78" s="99"/>
      <c r="F78" s="76"/>
      <c r="G78" s="96"/>
    </row>
    <row r="79" spans="1:9" s="20" customFormat="1" ht="20" thickBot="1" x14ac:dyDescent="0.3">
      <c r="A79" s="159" t="str">
        <f>"Total Partner Project Cost (@ "&amp;B7&amp;")"</f>
        <v>Total Partner Project Cost (@ )</v>
      </c>
      <c r="B79" s="160"/>
      <c r="C79" s="160"/>
      <c r="D79" s="160"/>
      <c r="E79" s="160"/>
      <c r="F79" s="161"/>
      <c r="G79" s="96"/>
    </row>
    <row r="80" spans="1:9" s="20" customFormat="1" thickBot="1" x14ac:dyDescent="0.25">
      <c r="A80" s="1"/>
      <c r="B80" s="1"/>
      <c r="C80" s="1"/>
      <c r="D80" s="104"/>
      <c r="E80" s="104"/>
      <c r="F80" s="104"/>
      <c r="G80" s="96"/>
      <c r="H80" s="100"/>
    </row>
    <row r="81" spans="1:19" s="102" customFormat="1" ht="40" x14ac:dyDescent="0.2">
      <c r="A81" s="113" t="s">
        <v>71</v>
      </c>
      <c r="B81" s="114"/>
      <c r="C81" s="115" t="s">
        <v>72</v>
      </c>
      <c r="D81" s="115" t="s">
        <v>45</v>
      </c>
      <c r="E81" s="115" t="s">
        <v>73</v>
      </c>
      <c r="F81" s="116" t="s">
        <v>74</v>
      </c>
      <c r="G81" s="101"/>
      <c r="H81" s="101"/>
      <c r="I81" s="101"/>
      <c r="J81" s="101"/>
      <c r="K81" s="101"/>
      <c r="L81" s="101"/>
      <c r="M81" s="101"/>
      <c r="N81" s="101"/>
      <c r="O81" s="101"/>
      <c r="P81" s="101"/>
      <c r="Q81" s="101"/>
      <c r="R81" s="101"/>
      <c r="S81" s="101"/>
    </row>
    <row r="82" spans="1:19" s="102" customFormat="1" ht="20" thickBot="1" x14ac:dyDescent="0.25">
      <c r="A82" s="120">
        <f>SUM(F39,F45,F59,F66,F76,F52)</f>
        <v>0</v>
      </c>
      <c r="B82" s="117"/>
      <c r="C82" s="118" t="b">
        <f>IF(AND($B$8="Feasibility Studies",$B$9="Spinout/Microbusiness/ Small Enterprise"),70%,IF(AND($B$8="Industrial Research",$B$9="Spinout/Microbusiness/ Small Enterprise"),70%,IF(AND($B$8="Experimental Development",$B$9="Spinout/Microbusiness/ Small Enterprise"),45%,IF(AND($B$8="Feasibility Studies",$B$9="Medium Enterprise"),60%,IF(AND($B$8="Industrial research",$B$9="Medium Enterprise"),60%,IF(AND($B$8="Experimental Development",$B$9="Medium Enterprise"),35%,IF(AND($B$8="Feasibility Studies",$B$9="Large Enterprise"),25%,IF(AND($B$8="Industrial research",$B$9="Large Enterprise"),25%,IF(AND($B$8="Experimental Development",$B$9="Large Enterprise"),25%)))))))))</f>
        <v>0</v>
      </c>
      <c r="D82" s="119">
        <f>SUM(G66,G59,G45,G39,G52,G76)</f>
        <v>0</v>
      </c>
      <c r="E82" s="118">
        <f>100%-C82</f>
        <v>1</v>
      </c>
      <c r="F82" s="120">
        <f>SUM(H66,H59,H45,H39,H76,H52)</f>
        <v>0</v>
      </c>
      <c r="G82" s="101"/>
      <c r="H82" s="101"/>
      <c r="I82" s="101"/>
      <c r="J82" s="101"/>
      <c r="K82" s="101"/>
      <c r="L82" s="101"/>
      <c r="M82" s="101"/>
      <c r="N82" s="101"/>
      <c r="O82" s="101"/>
      <c r="P82" s="101"/>
      <c r="Q82" s="101"/>
      <c r="R82" s="101"/>
      <c r="S82" s="101"/>
    </row>
  </sheetData>
  <sheetProtection algorithmName="SHA-512" hashValue="EDFajfXk5OF08dXgJ8EU9KcveMcqwDIidkDwazlV5FlNW+5auj3ciBdUIknLhF35VXWaNNhDt8xfiHI7ue0Icw==" saltValue="XchY8l7vrZjvlvrm1SYCWA==" spinCount="100000" sheet="1" formatCells="0" formatColumns="0" formatRows="0" insertRows="0" selectLockedCells="1"/>
  <mergeCells count="1">
    <mergeCell ref="A1:I2"/>
  </mergeCells>
  <pageMargins left="0.70866141732283472" right="0.31496062992125984" top="0.47244094488188981" bottom="0.27559055118110237" header="0.31496062992125984" footer="0.19685039370078741"/>
  <pageSetup paperSize="9" scale="5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205FEA5-C6A1-4B3C-94D1-82C5405164D3}">
          <x14:formula1>
            <xm:f>'Dropdown List'!$A$11:$A$14</xm:f>
          </x14:formula1>
          <xm:sqref>B8</xm:sqref>
        </x14:dataValidation>
        <x14:dataValidation type="list" allowBlank="1" showInputMessage="1" showErrorMessage="1" xr:uid="{07E422D2-DC06-4A5B-8BCD-8FAEF68F22C7}">
          <x14:formula1>
            <xm:f>'Dropdown List'!$A$16:$A$18</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5247-DE4B-4DCC-A657-79BB96001161}">
  <sheetPr codeName="Sheet5">
    <tabColor rgb="FFFFD100"/>
  </sheetPr>
  <dimension ref="A1:S82"/>
  <sheetViews>
    <sheetView zoomScale="70" zoomScaleNormal="70" workbookViewId="0">
      <pane xSplit="1" ySplit="7" topLeftCell="B41" activePane="bottomRight" state="frozen"/>
      <selection pane="topRight" activeCell="B1" sqref="B1"/>
      <selection pane="bottomLeft" activeCell="A8" sqref="A8"/>
      <selection pane="bottomRight" activeCell="B51" sqref="B51"/>
    </sheetView>
  </sheetViews>
  <sheetFormatPr baseColWidth="10" defaultColWidth="9.1640625" defaultRowHeight="15" outlineLevelRow="1" outlineLevelCol="1" x14ac:dyDescent="0.2"/>
  <cols>
    <col min="1" max="1" width="60.33203125" style="20" bestFit="1" customWidth="1"/>
    <col min="2" max="2" width="30.5" style="20" bestFit="1" customWidth="1"/>
    <col min="3" max="3" width="16.83203125" style="20" customWidth="1" outlineLevel="1"/>
    <col min="4" max="4" width="57.5" style="20" customWidth="1" outlineLevel="1"/>
    <col min="5" max="5" width="33.1640625" style="20" customWidth="1" outlineLevel="1"/>
    <col min="6" max="6" width="46.33203125" style="20" customWidth="1"/>
    <col min="7" max="7" width="23.5" style="20" bestFit="1" customWidth="1"/>
    <col min="8" max="8" width="26.33203125" style="20" bestFit="1" customWidth="1"/>
    <col min="9" max="9" width="19.1640625" style="20" bestFit="1" customWidth="1"/>
    <col min="10" max="19" width="9.1640625" style="20"/>
    <col min="20" max="16384" width="9.1640625" style="21"/>
  </cols>
  <sheetData>
    <row r="1" spans="1:13" ht="15" customHeight="1" x14ac:dyDescent="0.2">
      <c r="A1" s="188" t="str">
        <f>"Henry Royce "&amp;'Project Total'!B2&amp;" - Industry Partner Costings document"</f>
        <v>Henry Royce ICP (Royce Industrial Collaboration Programme) - Industry Partner Costings document</v>
      </c>
      <c r="B1" s="189"/>
      <c r="C1" s="189"/>
      <c r="D1" s="189"/>
      <c r="E1" s="189"/>
      <c r="F1" s="189"/>
      <c r="G1" s="189"/>
      <c r="H1" s="189"/>
      <c r="I1" s="189"/>
    </row>
    <row r="2" spans="1:13" ht="25.5" customHeight="1" thickBot="1" x14ac:dyDescent="0.25">
      <c r="A2" s="190"/>
      <c r="B2" s="191"/>
      <c r="C2" s="191"/>
      <c r="D2" s="191"/>
      <c r="E2" s="191"/>
      <c r="F2" s="191"/>
      <c r="G2" s="191"/>
      <c r="H2" s="191"/>
      <c r="I2" s="191"/>
    </row>
    <row r="3" spans="1:13" ht="24.75" customHeight="1" thickBot="1" x14ac:dyDescent="0.25">
      <c r="F3" s="62"/>
      <c r="G3" s="62"/>
      <c r="H3" s="62"/>
      <c r="I3" s="63"/>
      <c r="J3" s="63"/>
      <c r="K3" s="63"/>
      <c r="L3" s="63"/>
      <c r="M3" s="63"/>
    </row>
    <row r="4" spans="1:13" ht="16" thickBot="1" x14ac:dyDescent="0.25">
      <c r="A4" s="95" t="s">
        <v>34</v>
      </c>
      <c r="B4" s="65"/>
      <c r="C4" s="66" t="s">
        <v>32</v>
      </c>
      <c r="D4" s="67"/>
    </row>
    <row r="5" spans="1:13" x14ac:dyDescent="0.2">
      <c r="A5" s="62"/>
      <c r="B5" s="62"/>
    </row>
    <row r="6" spans="1:13" ht="20" thickBot="1" x14ac:dyDescent="0.3">
      <c r="A6" s="149" t="s">
        <v>19</v>
      </c>
      <c r="B6" s="44"/>
      <c r="C6" s="44"/>
      <c r="D6" s="44"/>
      <c r="E6" s="44"/>
    </row>
    <row r="7" spans="1:13" outlineLevel="1" x14ac:dyDescent="0.2">
      <c r="A7" s="150" t="s">
        <v>35</v>
      </c>
      <c r="B7" s="69"/>
      <c r="C7" s="70"/>
      <c r="D7" s="44"/>
      <c r="E7" s="44"/>
    </row>
    <row r="8" spans="1:13" ht="16" outlineLevel="1" x14ac:dyDescent="0.2">
      <c r="A8" s="151" t="s">
        <v>36</v>
      </c>
      <c r="B8" s="31"/>
      <c r="C8" s="70"/>
      <c r="D8" s="20" t="s">
        <v>38</v>
      </c>
    </row>
    <row r="9" spans="1:13" ht="16" outlineLevel="1" x14ac:dyDescent="0.2">
      <c r="A9" s="151" t="s">
        <v>39</v>
      </c>
      <c r="B9" s="31"/>
      <c r="C9" s="70"/>
      <c r="D9" s="20" t="s">
        <v>41</v>
      </c>
    </row>
    <row r="10" spans="1:13" ht="15" customHeight="1" outlineLevel="1" x14ac:dyDescent="0.2">
      <c r="A10" s="151" t="s">
        <v>23</v>
      </c>
      <c r="B10" s="34"/>
      <c r="C10" s="71"/>
      <c r="D10" s="72" t="s">
        <v>42</v>
      </c>
      <c r="E10" s="72"/>
      <c r="G10" s="73"/>
      <c r="H10" s="73"/>
      <c r="I10" s="73"/>
      <c r="J10" s="73"/>
    </row>
    <row r="11" spans="1:13" ht="15" customHeight="1" outlineLevel="1" thickBot="1" x14ac:dyDescent="0.25">
      <c r="A11" s="152" t="s">
        <v>24</v>
      </c>
      <c r="B11" s="74"/>
      <c r="C11" s="75"/>
      <c r="D11" s="75"/>
      <c r="E11" s="75"/>
      <c r="G11" s="73"/>
      <c r="H11" s="73"/>
      <c r="I11" s="73"/>
      <c r="J11" s="73"/>
    </row>
    <row r="12" spans="1:13" x14ac:dyDescent="0.2">
      <c r="A12" s="44"/>
      <c r="B12" s="36"/>
      <c r="C12" s="36"/>
      <c r="D12" s="36"/>
      <c r="E12" s="36"/>
      <c r="G12" s="73"/>
      <c r="H12" s="73"/>
      <c r="I12" s="73"/>
      <c r="J12" s="73"/>
    </row>
    <row r="13" spans="1:13" ht="21" customHeight="1" x14ac:dyDescent="0.2">
      <c r="B13" s="37"/>
      <c r="C13" s="37"/>
      <c r="D13" s="37"/>
      <c r="E13" s="37"/>
    </row>
    <row r="14" spans="1:13" ht="20" thickBot="1" x14ac:dyDescent="0.3">
      <c r="A14" s="149" t="s">
        <v>43</v>
      </c>
      <c r="B14" s="38"/>
      <c r="F14" s="103" t="s">
        <v>44</v>
      </c>
      <c r="G14" s="103" t="s">
        <v>45</v>
      </c>
      <c r="H14" s="103" t="s">
        <v>46</v>
      </c>
    </row>
    <row r="15" spans="1:13" outlineLevel="1" x14ac:dyDescent="0.2">
      <c r="A15" s="39" t="s">
        <v>47</v>
      </c>
      <c r="B15" s="77"/>
      <c r="F15" s="104"/>
      <c r="G15" s="104"/>
      <c r="H15" s="104"/>
    </row>
    <row r="16" spans="1:13" outlineLevel="1" x14ac:dyDescent="0.2">
      <c r="A16" s="40" t="s">
        <v>48</v>
      </c>
      <c r="B16" s="78"/>
      <c r="D16" s="21"/>
      <c r="E16" s="21"/>
      <c r="F16" s="104"/>
      <c r="G16" s="104"/>
      <c r="H16" s="104"/>
    </row>
    <row r="17" spans="1:19" ht="16" outlineLevel="1" thickBot="1" x14ac:dyDescent="0.25">
      <c r="A17" s="40" t="s">
        <v>49</v>
      </c>
      <c r="B17" s="79"/>
      <c r="D17" s="21"/>
      <c r="E17" s="21"/>
      <c r="F17" s="104"/>
      <c r="G17" s="104"/>
      <c r="H17" s="104"/>
    </row>
    <row r="18" spans="1:19" ht="16" outlineLevel="1" thickBot="1" x14ac:dyDescent="0.25">
      <c r="A18" s="42" t="s">
        <v>50</v>
      </c>
      <c r="B18" s="43"/>
      <c r="D18" s="21"/>
      <c r="E18" s="21"/>
      <c r="F18" s="137">
        <f>B18</f>
        <v>0</v>
      </c>
      <c r="G18" s="137" t="b">
        <f>IF(AND($B$8="Feasibility Studies",$B$9="Spinout/Microbusiness/ Small Enterprise"),F18*70%,IF(AND($B$8="Industrial Research",$B$9="Spinout/Microbusiness/ Small Enterprise"),F18*70%,IF(AND($B$8="Experimental Development",$B$9="Spinout/Microbusiness/ Small Enterprise"),F18*45%,IF(AND($B$8="Feasibility Studies",$B$9="Medium Enterprise"),F18*60%,IF(AND($B$8="Industrial research",$B$9="Medium Enterprise"),F18*60%,IF(AND($B$8="Experimental Development",$B$9="Medium Enterprise"),F18*35%,IF(AND($B$8="Feasibility Studies",$B$9="Large Enterprise"),F18*25%,IF(AND($B$8="Industrial research",$B$9="Large Enterprise"),F18*25%,IF(AND($B$8="Experimental Development",$B$9="Large Enterprise"),F18*25%)))))))))</f>
        <v>0</v>
      </c>
      <c r="H18" s="137">
        <f>F18-G18</f>
        <v>0</v>
      </c>
    </row>
    <row r="19" spans="1:19" ht="16" outlineLevel="1" thickBot="1" x14ac:dyDescent="0.25">
      <c r="A19" s="44"/>
      <c r="B19" s="45"/>
      <c r="D19" s="21"/>
      <c r="E19" s="21"/>
      <c r="F19" s="104"/>
      <c r="G19" s="104"/>
      <c r="H19" s="104"/>
    </row>
    <row r="20" spans="1:19" s="80" customFormat="1" outlineLevel="1" x14ac:dyDescent="0.2">
      <c r="A20" s="39" t="s">
        <v>47</v>
      </c>
      <c r="B20" s="77"/>
      <c r="F20" s="138"/>
      <c r="G20" s="138"/>
      <c r="H20" s="138"/>
      <c r="I20" s="81"/>
      <c r="J20" s="81"/>
      <c r="L20" s="81"/>
      <c r="M20" s="81"/>
      <c r="N20" s="81"/>
      <c r="O20" s="81"/>
      <c r="P20" s="81"/>
      <c r="Q20" s="81"/>
      <c r="R20" s="81"/>
      <c r="S20" s="81"/>
    </row>
    <row r="21" spans="1:19" outlineLevel="1" x14ac:dyDescent="0.2">
      <c r="A21" s="40" t="s">
        <v>48</v>
      </c>
      <c r="B21" s="78"/>
      <c r="D21" s="21"/>
      <c r="E21" s="21"/>
      <c r="F21" s="105"/>
      <c r="G21" s="105"/>
      <c r="H21" s="105"/>
    </row>
    <row r="22" spans="1:19" ht="16" outlineLevel="1" thickBot="1" x14ac:dyDescent="0.25">
      <c r="A22" s="40" t="s">
        <v>49</v>
      </c>
      <c r="B22" s="79"/>
      <c r="D22" s="21"/>
      <c r="E22" s="21"/>
      <c r="F22" s="104"/>
      <c r="G22" s="104"/>
      <c r="H22" s="104"/>
    </row>
    <row r="23" spans="1:19" ht="16" outlineLevel="1" thickBot="1" x14ac:dyDescent="0.25">
      <c r="A23" s="42" t="s">
        <v>50</v>
      </c>
      <c r="B23" s="43"/>
      <c r="D23" s="21"/>
      <c r="E23" s="21"/>
      <c r="F23" s="137">
        <f>B23</f>
        <v>0</v>
      </c>
      <c r="G23" s="137" t="b">
        <f t="shared" ref="G23:G76" si="0">IF(AND($B$8="Feasibility Studies",$B$9="Spinout/Microbusiness/ Small Enterprise"),F23*70%,IF(AND($B$8="Industrial Research",$B$9="Spinout/Microbusiness/ Small Enterprise"),F23*70%,IF(AND($B$8="Experimental Development",$B$9="Spinout/Microbusiness/ Small Enterprise"),F23*45%,IF(AND($B$8="Feasibility Studies",$B$9="Medium Enterprise"),F23*60%,IF(AND($B$8="Industrial research",$B$9="Medium Enterprise"),F23*60%,IF(AND($B$8="Experimental Development",$B$9="Medium Enterprise"),F23*35%,IF(AND($B$8="Feasibility Studies",$B$9="Large Enterprise"),F23*25%,IF(AND($B$8="Industrial research",$B$9="Large Enterprise"),F23*25%,IF(AND($B$8="Experimental Development",$B$9="Large Enterprise"),F23*25%)))))))))</f>
        <v>0</v>
      </c>
      <c r="H23" s="137">
        <f t="shared" ref="H23:H66" si="1">F23-G23</f>
        <v>0</v>
      </c>
    </row>
    <row r="24" spans="1:19" ht="16" outlineLevel="1" thickBot="1" x14ac:dyDescent="0.25">
      <c r="A24" s="44"/>
      <c r="B24" s="45"/>
      <c r="D24" s="21"/>
      <c r="E24" s="21"/>
      <c r="F24" s="104"/>
      <c r="G24" s="104"/>
      <c r="H24" s="104"/>
    </row>
    <row r="25" spans="1:19" outlineLevel="1" x14ac:dyDescent="0.2">
      <c r="A25" s="39" t="s">
        <v>47</v>
      </c>
      <c r="B25" s="77"/>
      <c r="D25" s="21"/>
      <c r="E25" s="21"/>
      <c r="F25" s="104"/>
      <c r="G25" s="104"/>
      <c r="H25" s="104"/>
    </row>
    <row r="26" spans="1:19" outlineLevel="1" x14ac:dyDescent="0.2">
      <c r="A26" s="40" t="s">
        <v>48</v>
      </c>
      <c r="B26" s="78"/>
      <c r="D26" s="21"/>
      <c r="E26" s="21"/>
      <c r="F26" s="105"/>
      <c r="G26" s="105"/>
      <c r="H26" s="105"/>
    </row>
    <row r="27" spans="1:19" ht="16" outlineLevel="1" thickBot="1" x14ac:dyDescent="0.25">
      <c r="A27" s="40" t="s">
        <v>49</v>
      </c>
      <c r="B27" s="79"/>
      <c r="D27" s="21"/>
      <c r="E27" s="21"/>
      <c r="F27" s="104"/>
      <c r="G27" s="104"/>
      <c r="H27" s="104"/>
    </row>
    <row r="28" spans="1:19" ht="16" outlineLevel="1" thickBot="1" x14ac:dyDescent="0.25">
      <c r="A28" s="42" t="s">
        <v>50</v>
      </c>
      <c r="B28" s="43"/>
      <c r="D28" s="21"/>
      <c r="E28" s="21"/>
      <c r="F28" s="137">
        <f>B28</f>
        <v>0</v>
      </c>
      <c r="G28" s="137" t="b">
        <f t="shared" si="0"/>
        <v>0</v>
      </c>
      <c r="H28" s="137">
        <f t="shared" si="1"/>
        <v>0</v>
      </c>
    </row>
    <row r="29" spans="1:19" ht="16" outlineLevel="1" thickBot="1" x14ac:dyDescent="0.25">
      <c r="A29" s="44"/>
      <c r="B29" s="45"/>
      <c r="D29" s="21"/>
      <c r="E29" s="21"/>
      <c r="F29" s="104"/>
      <c r="G29" s="104"/>
      <c r="H29" s="104"/>
    </row>
    <row r="30" spans="1:19" outlineLevel="1" x14ac:dyDescent="0.2">
      <c r="A30" s="39" t="s">
        <v>47</v>
      </c>
      <c r="B30" s="77"/>
      <c r="D30" s="21"/>
      <c r="E30" s="21"/>
      <c r="F30" s="104"/>
      <c r="G30" s="104"/>
      <c r="H30" s="104"/>
    </row>
    <row r="31" spans="1:19" outlineLevel="1" x14ac:dyDescent="0.2">
      <c r="A31" s="40" t="s">
        <v>48</v>
      </c>
      <c r="B31" s="78"/>
      <c r="D31" s="21"/>
      <c r="E31" s="21"/>
      <c r="F31" s="105"/>
      <c r="G31" s="105"/>
      <c r="H31" s="105"/>
    </row>
    <row r="32" spans="1:19" ht="16" outlineLevel="1" thickBot="1" x14ac:dyDescent="0.25">
      <c r="A32" s="40" t="s">
        <v>49</v>
      </c>
      <c r="B32" s="79"/>
      <c r="D32" s="21"/>
      <c r="E32" s="21"/>
      <c r="F32" s="104"/>
      <c r="G32" s="104"/>
      <c r="H32" s="104"/>
    </row>
    <row r="33" spans="1:8" ht="16" outlineLevel="1" thickBot="1" x14ac:dyDescent="0.25">
      <c r="A33" s="42" t="s">
        <v>50</v>
      </c>
      <c r="B33" s="43"/>
      <c r="D33" s="21"/>
      <c r="E33" s="21"/>
      <c r="F33" s="137">
        <f>B33</f>
        <v>0</v>
      </c>
      <c r="G33" s="137" t="b">
        <f t="shared" si="0"/>
        <v>0</v>
      </c>
      <c r="H33" s="137">
        <f t="shared" si="1"/>
        <v>0</v>
      </c>
    </row>
    <row r="34" spans="1:8" outlineLevel="1" x14ac:dyDescent="0.2">
      <c r="A34" s="44"/>
      <c r="D34" s="21"/>
      <c r="E34" s="21"/>
      <c r="F34" s="21"/>
      <c r="G34" s="21"/>
      <c r="H34" s="21"/>
    </row>
    <row r="35" spans="1:8" ht="16" thickBot="1" x14ac:dyDescent="0.25"/>
    <row r="36" spans="1:8" ht="16" outlineLevel="1" thickBot="1" x14ac:dyDescent="0.25">
      <c r="A36" s="175" t="s">
        <v>51</v>
      </c>
      <c r="B36" s="176"/>
      <c r="D36" s="21"/>
      <c r="E36" s="21"/>
      <c r="F36" s="137">
        <f t="shared" ref="F36" si="2">B36</f>
        <v>0</v>
      </c>
      <c r="G36" s="137" t="b">
        <f t="shared" ref="G36" si="3">IF(AND($B$8="Feasibility Studies",$B$9="Spinout/Microbusiness/ Small Enterprise"),F36*70%,IF(AND($B$8="Industrial Research",$B$9="Spinout/Microbusiness/ Small Enterprise"),F36*70%,IF(AND($B$8="Experimental Development",$B$9="Spinout/Microbusiness/ Small Enterprise"),F36*45%,IF(AND($B$8="Feasibility Studies",$B$9="Medium Enterprise"),F36*60%,IF(AND($B$8="Industrial research",$B$9="Medium Enterprise"),F36*60%,IF(AND($B$8="Experimental Development",$B$9="Medium Enterprise"),F36*35%,IF(AND($B$8="Feasibility Studies",$B$9="Large Enterprise"),F36*25%,IF(AND($B$8="Industrial research",$B$9="Large Enterprise"),F36*25%,IF(AND($B$8="Experimental Development",$B$9="Large Enterprise"),F36*25%)))))))))</f>
        <v>0</v>
      </c>
      <c r="H36" s="137">
        <f t="shared" ref="H36" si="4">F36-G36</f>
        <v>0</v>
      </c>
    </row>
    <row r="37" spans="1:8" ht="16" thickBot="1" x14ac:dyDescent="0.25">
      <c r="A37" s="44"/>
      <c r="B37" s="45"/>
      <c r="D37" s="21"/>
      <c r="E37" s="21"/>
      <c r="F37" s="104"/>
      <c r="G37" s="104"/>
      <c r="H37" s="104"/>
    </row>
    <row r="38" spans="1:8" s="20" customFormat="1" thickBot="1" x14ac:dyDescent="0.25">
      <c r="A38" s="44"/>
      <c r="B38" s="45"/>
      <c r="F38" s="106" t="s">
        <v>52</v>
      </c>
      <c r="G38" s="106"/>
      <c r="H38" s="106"/>
    </row>
    <row r="39" spans="1:8" s="20" customFormat="1" thickBot="1" x14ac:dyDescent="0.25">
      <c r="A39" s="44"/>
      <c r="B39" s="45"/>
      <c r="F39" s="107">
        <f>SUM(F18,F23,F28,F33,F36)</f>
        <v>0</v>
      </c>
      <c r="G39" s="107" t="b">
        <f t="shared" si="0"/>
        <v>0</v>
      </c>
      <c r="H39" s="107">
        <f>F39-G39</f>
        <v>0</v>
      </c>
    </row>
    <row r="40" spans="1:8" s="20" customFormat="1" ht="20" thickBot="1" x14ac:dyDescent="0.3">
      <c r="A40" s="149" t="s">
        <v>53</v>
      </c>
      <c r="B40" s="44"/>
      <c r="F40" s="1"/>
      <c r="G40" s="1"/>
      <c r="H40" s="1"/>
    </row>
    <row r="41" spans="1:8" s="20" customFormat="1" ht="14" x14ac:dyDescent="0.2">
      <c r="A41" s="39" t="s">
        <v>54</v>
      </c>
      <c r="B41" s="83" t="s">
        <v>55</v>
      </c>
      <c r="F41" s="1"/>
      <c r="G41" s="1"/>
      <c r="H41" s="1"/>
    </row>
    <row r="42" spans="1:8" s="20" customFormat="1" ht="14" x14ac:dyDescent="0.2">
      <c r="A42" s="153"/>
      <c r="B42" s="41">
        <v>0</v>
      </c>
      <c r="F42" s="1"/>
      <c r="G42" s="1"/>
      <c r="H42" s="1"/>
    </row>
    <row r="43" spans="1:8" s="20" customFormat="1" thickBot="1" x14ac:dyDescent="0.25">
      <c r="A43" s="153"/>
      <c r="B43" s="41">
        <v>0</v>
      </c>
      <c r="F43" s="1"/>
      <c r="G43" s="1"/>
      <c r="H43" s="1"/>
    </row>
    <row r="44" spans="1:8" s="20" customFormat="1" thickBot="1" x14ac:dyDescent="0.25">
      <c r="A44" s="153"/>
      <c r="B44" s="41">
        <v>0</v>
      </c>
      <c r="F44" s="106" t="s">
        <v>56</v>
      </c>
      <c r="G44" s="106"/>
      <c r="H44" s="106"/>
    </row>
    <row r="45" spans="1:8" s="20" customFormat="1" thickBot="1" x14ac:dyDescent="0.25">
      <c r="A45" s="154"/>
      <c r="B45" s="43">
        <v>0</v>
      </c>
      <c r="F45" s="107">
        <f>SUM(B42:B45)</f>
        <v>0</v>
      </c>
      <c r="G45" s="107" t="b">
        <f t="shared" si="0"/>
        <v>0</v>
      </c>
      <c r="H45" s="107">
        <f t="shared" si="1"/>
        <v>0</v>
      </c>
    </row>
    <row r="46" spans="1:8" s="20" customFormat="1" ht="14" x14ac:dyDescent="0.2">
      <c r="A46" s="44"/>
      <c r="B46" s="44"/>
      <c r="F46" s="1"/>
      <c r="G46" s="1"/>
      <c r="H46" s="1"/>
    </row>
    <row r="47" spans="1:8" s="20" customFormat="1" ht="20" thickBot="1" x14ac:dyDescent="0.3">
      <c r="A47" s="149" t="s">
        <v>57</v>
      </c>
      <c r="B47" s="44"/>
      <c r="F47" s="1"/>
      <c r="G47" s="1"/>
      <c r="H47" s="1"/>
    </row>
    <row r="48" spans="1:8" s="20" customFormat="1" ht="14" x14ac:dyDescent="0.2">
      <c r="A48" s="39" t="s">
        <v>54</v>
      </c>
      <c r="B48" s="83" t="s">
        <v>55</v>
      </c>
      <c r="F48" s="1"/>
      <c r="G48" s="1"/>
      <c r="H48" s="1"/>
    </row>
    <row r="49" spans="1:8" s="20" customFormat="1" ht="14" x14ac:dyDescent="0.2">
      <c r="A49" s="153"/>
      <c r="B49" s="41">
        <v>0</v>
      </c>
      <c r="F49" s="1"/>
      <c r="G49" s="1"/>
      <c r="H49" s="1"/>
    </row>
    <row r="50" spans="1:8" s="20" customFormat="1" thickBot="1" x14ac:dyDescent="0.25">
      <c r="A50" s="153"/>
      <c r="B50" s="41">
        <v>0</v>
      </c>
      <c r="F50" s="1"/>
      <c r="G50" s="1"/>
      <c r="H50" s="1"/>
    </row>
    <row r="51" spans="1:8" s="20" customFormat="1" thickBot="1" x14ac:dyDescent="0.25">
      <c r="A51" s="153"/>
      <c r="B51" s="41">
        <v>0</v>
      </c>
      <c r="F51" s="106" t="s">
        <v>58</v>
      </c>
      <c r="G51" s="106"/>
      <c r="H51" s="106"/>
    </row>
    <row r="52" spans="1:8" s="20" customFormat="1" thickBot="1" x14ac:dyDescent="0.25">
      <c r="A52" s="154"/>
      <c r="B52" s="43">
        <v>0</v>
      </c>
      <c r="F52" s="107">
        <f>SUM(B49:B52)</f>
        <v>0</v>
      </c>
      <c r="G52" s="107" t="b">
        <f t="shared" ref="G52" si="5">IF(AND($B$8="Feasibility Studies",$B$9="Spinout/Microbusiness/ Small Enterprise"),F52*70%,IF(AND($B$8="Industrial Research",$B$9="Spinout/Microbusiness/ Small Enterprise"),F52*70%,IF(AND($B$8="Experimental Development",$B$9="Spinout/Microbusiness/ Small Enterprise"),F52*45%,IF(AND($B$8="Feasibility Studies",$B$9="Medium Enterprise"),F52*60%,IF(AND($B$8="Industrial research",$B$9="Medium Enterprise"),F52*60%,IF(AND($B$8="Experimental Development",$B$9="Medium Enterprise"),F52*35%,IF(AND($B$8="Feasibility Studies",$B$9="Large Enterprise"),F52*25%,IF(AND($B$8="Industrial research",$B$9="Large Enterprise"),F52*25%,IF(AND($B$8="Experimental Development",$B$9="Large Enterprise"),F52*25%)))))))))</f>
        <v>0</v>
      </c>
      <c r="H52" s="107">
        <f t="shared" ref="H52" si="6">F52-G52</f>
        <v>0</v>
      </c>
    </row>
    <row r="53" spans="1:8" s="20" customFormat="1" ht="14" x14ac:dyDescent="0.2">
      <c r="A53" s="44"/>
      <c r="B53" s="44"/>
      <c r="F53" s="1"/>
      <c r="G53" s="1"/>
      <c r="H53" s="1"/>
    </row>
    <row r="54" spans="1:8" s="20" customFormat="1" ht="20" thickBot="1" x14ac:dyDescent="0.3">
      <c r="A54" s="149" t="s">
        <v>59</v>
      </c>
      <c r="B54" s="44"/>
      <c r="F54" s="1"/>
      <c r="G54" s="1"/>
      <c r="H54" s="1"/>
    </row>
    <row r="55" spans="1:8" s="20" customFormat="1" ht="14" x14ac:dyDescent="0.2">
      <c r="A55" s="39" t="s">
        <v>54</v>
      </c>
      <c r="B55" s="83" t="s">
        <v>55</v>
      </c>
      <c r="F55" s="1"/>
      <c r="G55" s="1"/>
      <c r="H55" s="1"/>
    </row>
    <row r="56" spans="1:8" s="20" customFormat="1" ht="14" x14ac:dyDescent="0.2">
      <c r="A56" s="153"/>
      <c r="B56" s="41">
        <v>0</v>
      </c>
      <c r="F56" s="1"/>
      <c r="G56" s="1"/>
      <c r="H56" s="1"/>
    </row>
    <row r="57" spans="1:8" s="20" customFormat="1" thickBot="1" x14ac:dyDescent="0.25">
      <c r="A57" s="153"/>
      <c r="B57" s="41">
        <v>0</v>
      </c>
      <c r="F57" s="1"/>
      <c r="G57" s="1"/>
      <c r="H57" s="1"/>
    </row>
    <row r="58" spans="1:8" s="20" customFormat="1" thickBot="1" x14ac:dyDescent="0.25">
      <c r="A58" s="153"/>
      <c r="B58" s="41">
        <v>0</v>
      </c>
      <c r="F58" s="106" t="s">
        <v>60</v>
      </c>
      <c r="G58" s="106"/>
      <c r="H58" s="106"/>
    </row>
    <row r="59" spans="1:8" s="20" customFormat="1" thickBot="1" x14ac:dyDescent="0.25">
      <c r="A59" s="154"/>
      <c r="B59" s="43">
        <v>0</v>
      </c>
      <c r="F59" s="107">
        <f>SUM(B56:B59)</f>
        <v>0</v>
      </c>
      <c r="G59" s="107" t="b">
        <f t="shared" si="0"/>
        <v>0</v>
      </c>
      <c r="H59" s="107">
        <f t="shared" si="1"/>
        <v>0</v>
      </c>
    </row>
    <row r="60" spans="1:8" s="20" customFormat="1" ht="14" x14ac:dyDescent="0.2">
      <c r="A60" s="44"/>
      <c r="B60" s="44"/>
      <c r="C60" s="44"/>
      <c r="D60" s="44"/>
      <c r="E60" s="44"/>
      <c r="F60" s="1"/>
      <c r="G60" s="1"/>
      <c r="H60" s="1"/>
    </row>
    <row r="61" spans="1:8" s="20" customFormat="1" ht="20" thickBot="1" x14ac:dyDescent="0.3">
      <c r="A61" s="155" t="s">
        <v>61</v>
      </c>
      <c r="D61" s="62"/>
      <c r="E61" s="62"/>
      <c r="F61" s="104"/>
      <c r="G61" s="104"/>
      <c r="H61" s="104"/>
    </row>
    <row r="62" spans="1:8" s="20" customFormat="1" ht="14" x14ac:dyDescent="0.2">
      <c r="A62" s="39" t="s">
        <v>62</v>
      </c>
      <c r="B62" s="83" t="s">
        <v>55</v>
      </c>
      <c r="C62" s="44"/>
      <c r="D62" s="44"/>
      <c r="E62" s="44"/>
      <c r="F62" s="104"/>
      <c r="G62" s="104"/>
      <c r="H62" s="104"/>
    </row>
    <row r="63" spans="1:8" s="20" customFormat="1" ht="14" x14ac:dyDescent="0.2">
      <c r="A63" s="153"/>
      <c r="B63" s="86">
        <v>0</v>
      </c>
      <c r="C63" s="44"/>
      <c r="D63" s="44"/>
      <c r="E63" s="44"/>
      <c r="F63" s="104"/>
      <c r="G63" s="104"/>
      <c r="H63" s="104"/>
    </row>
    <row r="64" spans="1:8" s="20" customFormat="1" thickBot="1" x14ac:dyDescent="0.25">
      <c r="A64" s="153"/>
      <c r="B64" s="41">
        <v>0</v>
      </c>
      <c r="C64" s="44"/>
      <c r="D64" s="44"/>
      <c r="E64" s="44"/>
      <c r="F64" s="104"/>
      <c r="G64" s="104"/>
      <c r="H64" s="104"/>
    </row>
    <row r="65" spans="1:9" s="20" customFormat="1" thickBot="1" x14ac:dyDescent="0.25">
      <c r="A65" s="153"/>
      <c r="B65" s="41">
        <v>0</v>
      </c>
      <c r="F65" s="106" t="s">
        <v>63</v>
      </c>
      <c r="G65" s="106"/>
      <c r="H65" s="106"/>
    </row>
    <row r="66" spans="1:9" s="20" customFormat="1" thickBot="1" x14ac:dyDescent="0.25">
      <c r="A66" s="154"/>
      <c r="B66" s="43">
        <v>0</v>
      </c>
      <c r="F66" s="107">
        <f>SUM(B63:B66)</f>
        <v>0</v>
      </c>
      <c r="G66" s="107" t="b">
        <f>IF(AND($B$8="Feasibility Studies",$B$9="Spinout/Microbusiness/ Small Enterprise"),F66*70%,IF(AND($B$8="Industrial Research",$B$9="Spinout/Microbusiness/ Small Enterprise"),F66*70%,IF(AND($B$8="Experimental Development",$B$9="Spinout/Microbusiness/ Small Enterprise"),F66*45%,IF(AND($B$8="Feasibility Studies",$B$9="Medium Enterprise"),F66*60%,IF(AND($B$8="Industrial research",$B$9="Medium Enterprise"),F66*60%,IF(AND($B$8="Experimental Development",$B$9="Medium Enterprise"),F66*35%,IF(AND($B$8="Feasibility Studies",$B$9="Large Enterprise"),F66*25%,IF(AND($B$8="Industrial research",$B$9="Large Enterprise"),F66*25%,IF(AND($B$8="Experimental Development",$B$9="Large Enterprise"),F66*25%)))))))))</f>
        <v>0</v>
      </c>
      <c r="H66" s="107">
        <f t="shared" si="1"/>
        <v>0</v>
      </c>
    </row>
    <row r="67" spans="1:9" s="20" customFormat="1" thickBot="1" x14ac:dyDescent="0.25">
      <c r="D67" s="62"/>
      <c r="E67" s="62"/>
      <c r="F67" s="104"/>
      <c r="G67" s="104"/>
      <c r="H67" s="104"/>
    </row>
    <row r="68" spans="1:9" s="20" customFormat="1" ht="20" thickBot="1" x14ac:dyDescent="0.3">
      <c r="A68" s="149" t="s">
        <v>64</v>
      </c>
      <c r="B68" s="44"/>
      <c r="C68" s="44"/>
      <c r="D68" s="44"/>
      <c r="F68" s="106" t="s">
        <v>65</v>
      </c>
      <c r="G68" s="106"/>
      <c r="H68" s="106"/>
    </row>
    <row r="69" spans="1:9" s="20" customFormat="1" ht="14" x14ac:dyDescent="0.2">
      <c r="A69" s="156" t="s">
        <v>62</v>
      </c>
      <c r="B69" s="141" t="s">
        <v>66</v>
      </c>
      <c r="C69" s="141" t="s">
        <v>67</v>
      </c>
      <c r="D69" s="142" t="s">
        <v>68</v>
      </c>
      <c r="F69" s="108" t="s">
        <v>69</v>
      </c>
      <c r="G69" s="108"/>
      <c r="H69" s="108"/>
    </row>
    <row r="70" spans="1:9" s="20" customFormat="1" ht="14" x14ac:dyDescent="0.2">
      <c r="A70" s="157"/>
      <c r="B70" s="139"/>
      <c r="C70" s="139"/>
      <c r="D70" s="143">
        <v>0</v>
      </c>
      <c r="F70" s="109">
        <f t="shared" ref="F70:F75" si="7">C70*D70</f>
        <v>0</v>
      </c>
      <c r="G70" s="109" t="b">
        <f t="shared" si="0"/>
        <v>0</v>
      </c>
      <c r="H70" s="109">
        <f t="shared" ref="H70:H76" si="8">F70-G70</f>
        <v>0</v>
      </c>
    </row>
    <row r="71" spans="1:9" s="20" customFormat="1" ht="14" x14ac:dyDescent="0.2">
      <c r="A71" s="157"/>
      <c r="B71" s="139"/>
      <c r="C71" s="139"/>
      <c r="D71" s="143">
        <v>0</v>
      </c>
      <c r="F71" s="109">
        <f t="shared" si="7"/>
        <v>0</v>
      </c>
      <c r="G71" s="109" t="b">
        <f t="shared" si="0"/>
        <v>0</v>
      </c>
      <c r="H71" s="109">
        <f t="shared" si="8"/>
        <v>0</v>
      </c>
    </row>
    <row r="72" spans="1:9" s="20" customFormat="1" ht="14" x14ac:dyDescent="0.2">
      <c r="A72" s="157"/>
      <c r="B72" s="139"/>
      <c r="C72" s="139"/>
      <c r="D72" s="143">
        <v>0</v>
      </c>
      <c r="F72" s="109">
        <f t="shared" si="7"/>
        <v>0</v>
      </c>
      <c r="G72" s="109" t="b">
        <f t="shared" si="0"/>
        <v>0</v>
      </c>
      <c r="H72" s="109">
        <f t="shared" si="8"/>
        <v>0</v>
      </c>
    </row>
    <row r="73" spans="1:9" s="20" customFormat="1" ht="14" x14ac:dyDescent="0.2">
      <c r="A73" s="157"/>
      <c r="B73" s="139"/>
      <c r="C73" s="139"/>
      <c r="D73" s="143">
        <v>0</v>
      </c>
      <c r="F73" s="109">
        <f t="shared" si="7"/>
        <v>0</v>
      </c>
      <c r="G73" s="109" t="b">
        <f t="shared" si="0"/>
        <v>0</v>
      </c>
      <c r="H73" s="109">
        <f t="shared" si="8"/>
        <v>0</v>
      </c>
    </row>
    <row r="74" spans="1:9" s="20" customFormat="1" ht="14" x14ac:dyDescent="0.2">
      <c r="A74" s="157"/>
      <c r="B74" s="139"/>
      <c r="C74" s="139"/>
      <c r="D74" s="143">
        <v>0</v>
      </c>
      <c r="F74" s="109">
        <f t="shared" si="7"/>
        <v>0</v>
      </c>
      <c r="G74" s="109" t="b">
        <f t="shared" si="0"/>
        <v>0</v>
      </c>
      <c r="H74" s="109">
        <f t="shared" si="8"/>
        <v>0</v>
      </c>
    </row>
    <row r="75" spans="1:9" s="20" customFormat="1" thickBot="1" x14ac:dyDescent="0.25">
      <c r="A75" s="158"/>
      <c r="B75" s="144"/>
      <c r="C75" s="144"/>
      <c r="D75" s="145">
        <v>0</v>
      </c>
      <c r="F75" s="110">
        <f t="shared" si="7"/>
        <v>0</v>
      </c>
      <c r="G75" s="110" t="b">
        <f t="shared" si="0"/>
        <v>0</v>
      </c>
      <c r="H75" s="110">
        <f t="shared" si="8"/>
        <v>0</v>
      </c>
    </row>
    <row r="76" spans="1:9" s="20" customFormat="1" thickBot="1" x14ac:dyDescent="0.25">
      <c r="A76" s="44"/>
      <c r="B76" s="44"/>
      <c r="C76" s="140" t="s">
        <v>70</v>
      </c>
      <c r="D76" s="140">
        <f>SUM(D70:D75)</f>
        <v>0</v>
      </c>
      <c r="F76" s="107">
        <f>SUM(F70:F75)</f>
        <v>0</v>
      </c>
      <c r="G76" s="107" t="b">
        <f t="shared" si="0"/>
        <v>0</v>
      </c>
      <c r="H76" s="107">
        <f t="shared" si="8"/>
        <v>0</v>
      </c>
    </row>
    <row r="77" spans="1:9" s="20" customFormat="1" ht="14" x14ac:dyDescent="0.2">
      <c r="A77" s="44"/>
      <c r="B77" s="44"/>
      <c r="C77" s="44"/>
      <c r="D77" s="44"/>
      <c r="E77" s="44"/>
      <c r="F77" s="82"/>
      <c r="G77" s="96"/>
      <c r="H77" s="97"/>
      <c r="I77" s="98"/>
    </row>
    <row r="78" spans="1:9" s="20" customFormat="1" ht="20" thickBot="1" x14ac:dyDescent="0.3">
      <c r="D78" s="99"/>
      <c r="E78" s="99"/>
      <c r="F78" s="76"/>
      <c r="G78" s="96"/>
    </row>
    <row r="79" spans="1:9" s="20" customFormat="1" ht="20" thickBot="1" x14ac:dyDescent="0.3">
      <c r="A79" s="159" t="str">
        <f>"Total Partner Project Cost (@ "&amp;B7&amp;")"</f>
        <v>Total Partner Project Cost (@ )</v>
      </c>
      <c r="B79" s="160"/>
      <c r="C79" s="160"/>
      <c r="D79" s="160"/>
      <c r="E79" s="160"/>
      <c r="F79" s="161"/>
      <c r="G79" s="96"/>
    </row>
    <row r="80" spans="1:9" s="20" customFormat="1" thickBot="1" x14ac:dyDescent="0.25">
      <c r="A80" s="1"/>
      <c r="B80" s="1"/>
      <c r="C80" s="1"/>
      <c r="D80" s="104"/>
      <c r="E80" s="104"/>
      <c r="F80" s="104"/>
      <c r="G80" s="96"/>
      <c r="H80" s="100"/>
    </row>
    <row r="81" spans="1:19" s="102" customFormat="1" ht="40" x14ac:dyDescent="0.2">
      <c r="A81" s="113" t="s">
        <v>71</v>
      </c>
      <c r="B81" s="114"/>
      <c r="C81" s="115" t="s">
        <v>72</v>
      </c>
      <c r="D81" s="115" t="s">
        <v>45</v>
      </c>
      <c r="E81" s="115" t="s">
        <v>73</v>
      </c>
      <c r="F81" s="116" t="s">
        <v>74</v>
      </c>
      <c r="G81" s="101"/>
      <c r="H81" s="101"/>
      <c r="I81" s="101"/>
      <c r="J81" s="101"/>
      <c r="K81" s="101"/>
      <c r="L81" s="101"/>
      <c r="M81" s="101"/>
      <c r="N81" s="101"/>
      <c r="O81" s="101"/>
      <c r="P81" s="101"/>
      <c r="Q81" s="101"/>
      <c r="R81" s="101"/>
      <c r="S81" s="101"/>
    </row>
    <row r="82" spans="1:19" s="102" customFormat="1" ht="20" thickBot="1" x14ac:dyDescent="0.25">
      <c r="A82" s="120">
        <f>SUM(F39,F45,F59,F66,F76,F52)</f>
        <v>0</v>
      </c>
      <c r="B82" s="117"/>
      <c r="C82" s="118" t="b">
        <f>IF(AND($B$8="Feasibility Studies",$B$9="Spinout/Microbusiness/ Small Enterprise"),70%,IF(AND($B$8="Industrial Research",$B$9="Spinout/Microbusiness/ Small Enterprise"),70%,IF(AND($B$8="Experimental Development",$B$9="Spinout/Microbusiness/ Small Enterprise"),45%,IF(AND($B$8="Feasibility Studies",$B$9="Medium Enterprise"),60%,IF(AND($B$8="Industrial research",$B$9="Medium Enterprise"),60%,IF(AND($B$8="Experimental Development",$B$9="Medium Enterprise"),35%,IF(AND($B$8="Feasibility Studies",$B$9="Large Enterprise"),25%,IF(AND($B$8="Industrial research",$B$9="Large Enterprise"),25%,IF(AND($B$8="Experimental Development",$B$9="Large Enterprise"),25%)))))))))</f>
        <v>0</v>
      </c>
      <c r="D82" s="119">
        <f>SUM(G66,G59,G45,G39,G52,G76)</f>
        <v>0</v>
      </c>
      <c r="E82" s="118">
        <f>100%-C82</f>
        <v>1</v>
      </c>
      <c r="F82" s="120">
        <f>SUM(H66,H59,H45,H39,H76,H52)</f>
        <v>0</v>
      </c>
      <c r="G82" s="101"/>
      <c r="H82" s="101"/>
      <c r="I82" s="101"/>
      <c r="J82" s="101"/>
      <c r="K82" s="101"/>
      <c r="L82" s="101"/>
      <c r="M82" s="101"/>
      <c r="N82" s="101"/>
      <c r="O82" s="101"/>
      <c r="P82" s="101"/>
      <c r="Q82" s="101"/>
      <c r="R82" s="101"/>
      <c r="S82" s="101"/>
    </row>
  </sheetData>
  <sheetProtection algorithmName="SHA-512" hashValue="KipMV2PUxUBRhkUmiIlKeWV9oIkSLoNCAFbFQc90kv+t8tN1jEkO+j0OvYroRaxgFFwVNOcq+9HGyV69MWIDWg==" saltValue="rEDO49BoJ5UyTuYwPuR2Tw==" spinCount="100000" sheet="1" insertRows="0" selectLockedCells="1"/>
  <mergeCells count="1">
    <mergeCell ref="A1:I2"/>
  </mergeCells>
  <pageMargins left="0.70866141732283472" right="0.31496062992125984" top="0.47244094488188981" bottom="0.27559055118110237" header="0.31496062992125984" footer="0.19685039370078741"/>
  <pageSetup paperSize="9" scale="5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50A7C31-31DC-423D-A661-B60EEFD63B8D}">
          <x14:formula1>
            <xm:f>'Dropdown List'!$A$11:$A$14</xm:f>
          </x14:formula1>
          <xm:sqref>B8</xm:sqref>
        </x14:dataValidation>
        <x14:dataValidation type="list" allowBlank="1" showInputMessage="1" showErrorMessage="1" xr:uid="{C04BBCD9-F48C-4C68-A255-DB5FCD36624D}">
          <x14:formula1>
            <xm:f>'Dropdown List'!$A$16:$A$18</xm:f>
          </x14:formula1>
          <xm:sqref>B9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00A79D"/>
  </sheetPr>
  <dimension ref="A1:O138"/>
  <sheetViews>
    <sheetView zoomScale="80" zoomScaleNormal="80" workbookViewId="0">
      <pane xSplit="1" ySplit="7" topLeftCell="B99" activePane="bottomRight" state="frozen"/>
      <selection pane="topRight" activeCell="B1" sqref="B1"/>
      <selection pane="bottomLeft" activeCell="A8" sqref="A8"/>
      <selection pane="bottomRight" activeCell="H138" sqref="H138"/>
    </sheetView>
  </sheetViews>
  <sheetFormatPr baseColWidth="10" defaultColWidth="9.1640625" defaultRowHeight="15" outlineLevelRow="1" outlineLevelCol="1" x14ac:dyDescent="0.2"/>
  <cols>
    <col min="1" max="1" width="51" style="20" customWidth="1"/>
    <col min="2" max="2" width="42.6640625" style="20" customWidth="1"/>
    <col min="3" max="3" width="31.5" style="20" customWidth="1" outlineLevel="1"/>
    <col min="4" max="4" width="37.1640625" style="20" customWidth="1" outlineLevel="1"/>
    <col min="5" max="5" width="44.5" style="20" bestFit="1" customWidth="1" outlineLevel="1"/>
    <col min="6" max="8" width="36.5" style="20" customWidth="1"/>
    <col min="9" max="14" width="9.1640625" style="20"/>
    <col min="15" max="16384" width="9.1640625" style="21"/>
  </cols>
  <sheetData>
    <row r="1" spans="1:8" ht="15" customHeight="1" x14ac:dyDescent="0.2">
      <c r="A1" s="188" t="str">
        <f>"Henry Royce "&amp;'Project Total'!B2&amp;" - Research Organisation Costings document"</f>
        <v>Henry Royce ICP (Royce Industrial Collaboration Programme) - Research Organisation Costings document</v>
      </c>
      <c r="B1" s="189"/>
      <c r="C1" s="189"/>
      <c r="D1" s="189"/>
      <c r="E1" s="189"/>
      <c r="F1" s="189"/>
      <c r="G1" s="189"/>
      <c r="H1" s="189"/>
    </row>
    <row r="2" spans="1:8" ht="25.5" customHeight="1" thickBot="1" x14ac:dyDescent="0.25">
      <c r="A2" s="190"/>
      <c r="B2" s="191"/>
      <c r="C2" s="191"/>
      <c r="D2" s="191"/>
      <c r="E2" s="191"/>
      <c r="F2" s="191"/>
      <c r="G2" s="191"/>
      <c r="H2" s="191"/>
    </row>
    <row r="3" spans="1:8" ht="24.75" customHeight="1" thickBot="1" x14ac:dyDescent="0.25">
      <c r="E3" s="62"/>
      <c r="F3" s="63"/>
      <c r="G3" s="63"/>
      <c r="H3" s="63"/>
    </row>
    <row r="4" spans="1:8" ht="16" thickBot="1" x14ac:dyDescent="0.25">
      <c r="A4" s="64" t="s">
        <v>34</v>
      </c>
      <c r="B4" s="65"/>
      <c r="C4" s="66" t="s">
        <v>32</v>
      </c>
      <c r="D4" s="67"/>
    </row>
    <row r="5" spans="1:8" x14ac:dyDescent="0.2">
      <c r="A5" s="62"/>
      <c r="B5" s="62"/>
    </row>
    <row r="6" spans="1:8" ht="20" thickBot="1" x14ac:dyDescent="0.3">
      <c r="A6" s="24" t="s">
        <v>19</v>
      </c>
      <c r="B6" s="44"/>
    </row>
    <row r="7" spans="1:8" ht="19" outlineLevel="1" x14ac:dyDescent="0.25">
      <c r="A7" s="27" t="s">
        <v>79</v>
      </c>
      <c r="B7" s="69"/>
      <c r="D7" s="24"/>
      <c r="G7" s="72"/>
      <c r="H7" s="72"/>
    </row>
    <row r="8" spans="1:8" ht="14.25" customHeight="1" outlineLevel="1" x14ac:dyDescent="0.2">
      <c r="A8" s="29" t="s">
        <v>36</v>
      </c>
      <c r="B8" s="31"/>
      <c r="D8" s="72" t="s">
        <v>38</v>
      </c>
      <c r="G8" s="72"/>
      <c r="H8" s="72"/>
    </row>
    <row r="9" spans="1:8" ht="14.25" customHeight="1" outlineLevel="1" x14ac:dyDescent="0.2">
      <c r="A9" s="29" t="s">
        <v>80</v>
      </c>
      <c r="B9" s="31"/>
      <c r="D9" s="72" t="s">
        <v>82</v>
      </c>
      <c r="G9" s="72"/>
      <c r="H9" s="72"/>
    </row>
    <row r="10" spans="1:8" ht="15" customHeight="1" outlineLevel="1" x14ac:dyDescent="0.2">
      <c r="A10" s="29" t="s">
        <v>23</v>
      </c>
      <c r="B10" s="34"/>
      <c r="D10" s="72" t="s">
        <v>42</v>
      </c>
      <c r="G10" s="72"/>
      <c r="H10" s="72"/>
    </row>
    <row r="11" spans="1:8" ht="15" customHeight="1" outlineLevel="1" thickBot="1" x14ac:dyDescent="0.25">
      <c r="A11" s="35" t="s">
        <v>24</v>
      </c>
      <c r="B11" s="74"/>
      <c r="C11" s="75"/>
      <c r="D11" s="21"/>
    </row>
    <row r="12" spans="1:8" x14ac:dyDescent="0.2">
      <c r="A12" s="36"/>
      <c r="B12" s="36"/>
      <c r="C12" s="36"/>
      <c r="D12" s="36"/>
    </row>
    <row r="13" spans="1:8" ht="21" customHeight="1" x14ac:dyDescent="0.25">
      <c r="A13" s="24" t="s">
        <v>83</v>
      </c>
      <c r="B13" s="37"/>
      <c r="C13" s="37"/>
      <c r="E13" s="62"/>
      <c r="F13" s="76" t="s">
        <v>44</v>
      </c>
      <c r="G13" s="76" t="s">
        <v>45</v>
      </c>
      <c r="H13" s="76" t="s">
        <v>84</v>
      </c>
    </row>
    <row r="14" spans="1:8" ht="16" thickBot="1" x14ac:dyDescent="0.25">
      <c r="A14" s="25" t="s">
        <v>85</v>
      </c>
      <c r="B14" s="38"/>
      <c r="E14" s="62"/>
      <c r="F14" s="104"/>
      <c r="G14" s="1"/>
      <c r="H14" s="1"/>
    </row>
    <row r="15" spans="1:8" outlineLevel="1" x14ac:dyDescent="0.2">
      <c r="A15" s="39" t="s">
        <v>86</v>
      </c>
      <c r="B15" s="77"/>
      <c r="E15" s="62"/>
      <c r="F15" s="1"/>
      <c r="G15" s="1"/>
      <c r="H15" s="1"/>
    </row>
    <row r="16" spans="1:8" outlineLevel="1" x14ac:dyDescent="0.2">
      <c r="A16" s="40" t="s">
        <v>87</v>
      </c>
      <c r="B16" s="78"/>
      <c r="E16" s="62"/>
      <c r="F16" s="105"/>
      <c r="G16" s="1"/>
      <c r="H16" s="1"/>
    </row>
    <row r="17" spans="1:14" ht="16" outlineLevel="1" thickBot="1" x14ac:dyDescent="0.25">
      <c r="A17" s="40" t="s">
        <v>49</v>
      </c>
      <c r="B17" s="79"/>
      <c r="E17" s="62"/>
      <c r="F17" s="105"/>
      <c r="G17" s="1"/>
      <c r="H17" s="1"/>
    </row>
    <row r="18" spans="1:14" ht="16" outlineLevel="1" thickBot="1" x14ac:dyDescent="0.25">
      <c r="A18" s="42" t="s">
        <v>50</v>
      </c>
      <c r="B18" s="43"/>
      <c r="E18" s="62"/>
      <c r="F18" s="162">
        <f>B18</f>
        <v>0</v>
      </c>
      <c r="G18" s="162">
        <f>IF($B$9="RTO/ Charity/ Not for Profit",F18*100%,F18*80%)</f>
        <v>0</v>
      </c>
      <c r="H18" s="162">
        <f>F18-G18</f>
        <v>0</v>
      </c>
    </row>
    <row r="19" spans="1:14" ht="16" outlineLevel="1" thickBot="1" x14ac:dyDescent="0.25">
      <c r="A19" s="44"/>
      <c r="B19" s="45"/>
      <c r="E19" s="62"/>
      <c r="F19" s="104"/>
      <c r="G19" s="104"/>
      <c r="H19" s="104"/>
    </row>
    <row r="20" spans="1:14" s="80" customFormat="1" outlineLevel="1" x14ac:dyDescent="0.2">
      <c r="A20" s="39" t="s">
        <v>88</v>
      </c>
      <c r="B20" s="77"/>
      <c r="E20" s="123"/>
      <c r="F20" s="105"/>
      <c r="G20" s="105"/>
      <c r="H20" s="105"/>
      <c r="I20" s="81"/>
      <c r="J20" s="81"/>
      <c r="K20" s="81"/>
      <c r="L20" s="81"/>
      <c r="M20" s="81"/>
      <c r="N20" s="81"/>
    </row>
    <row r="21" spans="1:14" outlineLevel="1" x14ac:dyDescent="0.2">
      <c r="A21" s="40" t="s">
        <v>87</v>
      </c>
      <c r="B21" s="79"/>
      <c r="E21" s="62"/>
      <c r="F21" s="105"/>
      <c r="G21" s="105"/>
      <c r="H21" s="105"/>
    </row>
    <row r="22" spans="1:14" ht="16" outlineLevel="1" thickBot="1" x14ac:dyDescent="0.25">
      <c r="A22" s="40" t="s">
        <v>49</v>
      </c>
      <c r="B22" s="79"/>
      <c r="E22" s="62"/>
      <c r="F22" s="105"/>
      <c r="G22" s="105"/>
      <c r="H22" s="105"/>
    </row>
    <row r="23" spans="1:14" ht="16" outlineLevel="1" thickBot="1" x14ac:dyDescent="0.25">
      <c r="A23" s="42" t="s">
        <v>50</v>
      </c>
      <c r="B23" s="43"/>
      <c r="E23" s="62"/>
      <c r="F23" s="162">
        <f>B23</f>
        <v>0</v>
      </c>
      <c r="G23" s="162">
        <f>IF($B$9="RTO/ Charity/ Not for Profit",F23*100%,F23*80%)</f>
        <v>0</v>
      </c>
      <c r="H23" s="162">
        <f t="shared" ref="H23:H66" si="0">F23-G23</f>
        <v>0</v>
      </c>
    </row>
    <row r="24" spans="1:14" ht="16" outlineLevel="1" thickBot="1" x14ac:dyDescent="0.25">
      <c r="A24" s="44"/>
      <c r="B24" s="45"/>
      <c r="E24" s="62"/>
      <c r="F24" s="104"/>
      <c r="G24" s="104"/>
      <c r="H24" s="104"/>
    </row>
    <row r="25" spans="1:14" outlineLevel="1" x14ac:dyDescent="0.2">
      <c r="A25" s="39" t="s">
        <v>88</v>
      </c>
      <c r="B25" s="77"/>
      <c r="E25" s="62"/>
      <c r="F25" s="1"/>
      <c r="G25" s="1"/>
      <c r="H25" s="1"/>
    </row>
    <row r="26" spans="1:14" outlineLevel="1" x14ac:dyDescent="0.2">
      <c r="A26" s="40" t="s">
        <v>87</v>
      </c>
      <c r="B26" s="79"/>
      <c r="E26" s="62"/>
      <c r="F26" s="105"/>
      <c r="G26" s="105"/>
      <c r="H26" s="105"/>
    </row>
    <row r="27" spans="1:14" outlineLevel="1" x14ac:dyDescent="0.2">
      <c r="A27" s="40" t="s">
        <v>49</v>
      </c>
      <c r="B27" s="79"/>
      <c r="E27" s="62"/>
      <c r="F27" s="105"/>
      <c r="G27" s="105"/>
      <c r="H27" s="105"/>
    </row>
    <row r="28" spans="1:14" outlineLevel="1" x14ac:dyDescent="0.2">
      <c r="A28" s="42" t="s">
        <v>50</v>
      </c>
      <c r="B28" s="43"/>
      <c r="E28" s="62"/>
      <c r="F28" s="162">
        <f>B28</f>
        <v>0</v>
      </c>
      <c r="G28" s="162">
        <f>IF($B$9="RTO/ Charity/ Not for Profit",F28*100%,F28*80%)</f>
        <v>0</v>
      </c>
      <c r="H28" s="162">
        <f t="shared" si="0"/>
        <v>0</v>
      </c>
    </row>
    <row r="29" spans="1:14" outlineLevel="1" x14ac:dyDescent="0.2">
      <c r="A29" s="44"/>
      <c r="B29" s="45"/>
      <c r="E29" s="62"/>
      <c r="F29" s="104"/>
      <c r="G29" s="104"/>
      <c r="H29" s="104"/>
    </row>
    <row r="30" spans="1:14" outlineLevel="1" x14ac:dyDescent="0.2">
      <c r="A30" s="39" t="s">
        <v>88</v>
      </c>
      <c r="B30" s="77"/>
      <c r="E30" s="62"/>
      <c r="F30" s="1"/>
      <c r="G30" s="1"/>
      <c r="H30" s="1"/>
    </row>
    <row r="31" spans="1:14" outlineLevel="1" x14ac:dyDescent="0.2">
      <c r="A31" s="40" t="s">
        <v>87</v>
      </c>
      <c r="B31" s="79"/>
      <c r="E31" s="62"/>
      <c r="F31" s="105"/>
      <c r="G31" s="105"/>
      <c r="H31" s="105"/>
    </row>
    <row r="32" spans="1:14" ht="16" outlineLevel="1" thickBot="1" x14ac:dyDescent="0.25">
      <c r="A32" s="40" t="s">
        <v>49</v>
      </c>
      <c r="B32" s="79"/>
      <c r="E32" s="62"/>
      <c r="F32" s="105"/>
      <c r="G32" s="105"/>
      <c r="H32" s="105"/>
    </row>
    <row r="33" spans="1:8" ht="16" outlineLevel="1" thickBot="1" x14ac:dyDescent="0.25">
      <c r="A33" s="42" t="s">
        <v>50</v>
      </c>
      <c r="B33" s="43"/>
      <c r="E33" s="62"/>
      <c r="F33" s="162">
        <f>B33</f>
        <v>0</v>
      </c>
      <c r="G33" s="162">
        <f>IF($B$9="RTO/ Charity/ Not for Profit",F33*100%,F33*80%)</f>
        <v>0</v>
      </c>
      <c r="H33" s="162">
        <f t="shared" si="0"/>
        <v>0</v>
      </c>
    </row>
    <row r="34" spans="1:8" x14ac:dyDescent="0.2">
      <c r="A34" s="44"/>
      <c r="B34" s="45"/>
      <c r="E34" s="62"/>
      <c r="F34" s="104"/>
      <c r="G34" s="104"/>
      <c r="H34" s="104"/>
    </row>
    <row r="35" spans="1:8" ht="20" thickBot="1" x14ac:dyDescent="0.3">
      <c r="A35" s="24" t="s">
        <v>89</v>
      </c>
      <c r="B35" s="45"/>
      <c r="E35" s="62"/>
      <c r="F35" s="104"/>
      <c r="G35" s="104"/>
      <c r="H35" s="104"/>
    </row>
    <row r="36" spans="1:8" outlineLevel="1" x14ac:dyDescent="0.2">
      <c r="A36" s="39" t="s">
        <v>47</v>
      </c>
      <c r="B36" s="77"/>
      <c r="E36" s="62"/>
      <c r="F36" s="1"/>
      <c r="G36" s="1"/>
      <c r="H36" s="1"/>
    </row>
    <row r="37" spans="1:8" outlineLevel="1" x14ac:dyDescent="0.2">
      <c r="A37" s="40" t="s">
        <v>90</v>
      </c>
      <c r="B37" s="78"/>
      <c r="E37" s="62"/>
      <c r="F37" s="104"/>
      <c r="G37" s="104"/>
      <c r="H37" s="104"/>
    </row>
    <row r="38" spans="1:8" outlineLevel="1" x14ac:dyDescent="0.2">
      <c r="A38" s="124" t="s">
        <v>91</v>
      </c>
      <c r="B38" s="78"/>
      <c r="E38" s="62"/>
      <c r="F38" s="105"/>
      <c r="G38" s="105"/>
      <c r="H38" s="105"/>
    </row>
    <row r="39" spans="1:8" ht="16" outlineLevel="1" thickBot="1" x14ac:dyDescent="0.25">
      <c r="A39" s="40" t="s">
        <v>49</v>
      </c>
      <c r="B39" s="79"/>
      <c r="E39" s="62"/>
      <c r="F39" s="104"/>
      <c r="G39" s="104"/>
      <c r="H39" s="104"/>
    </row>
    <row r="40" spans="1:8" ht="16" outlineLevel="1" thickBot="1" x14ac:dyDescent="0.25">
      <c r="A40" s="42" t="s">
        <v>50</v>
      </c>
      <c r="B40" s="43"/>
      <c r="E40" s="62"/>
      <c r="F40" s="162">
        <f>B40</f>
        <v>0</v>
      </c>
      <c r="G40" s="162">
        <f>IF($B$9="RTO/ Charity/ Not for Profit",F40*100%,F40*80%)</f>
        <v>0</v>
      </c>
      <c r="H40" s="162">
        <f t="shared" si="0"/>
        <v>0</v>
      </c>
    </row>
    <row r="41" spans="1:8" ht="16" outlineLevel="1" thickBot="1" x14ac:dyDescent="0.25">
      <c r="A41" s="44"/>
      <c r="B41" s="45"/>
      <c r="E41" s="62"/>
      <c r="F41" s="104"/>
      <c r="G41" s="104"/>
      <c r="H41" s="104"/>
    </row>
    <row r="42" spans="1:8" outlineLevel="1" x14ac:dyDescent="0.2">
      <c r="A42" s="39" t="s">
        <v>47</v>
      </c>
      <c r="B42" s="77"/>
      <c r="E42" s="62"/>
      <c r="F42" s="1"/>
      <c r="G42" s="1"/>
      <c r="H42" s="1"/>
    </row>
    <row r="43" spans="1:8" outlineLevel="1" x14ac:dyDescent="0.2">
      <c r="A43" s="40" t="s">
        <v>90</v>
      </c>
      <c r="B43" s="78"/>
      <c r="E43" s="62"/>
      <c r="F43" s="104"/>
      <c r="G43" s="104"/>
      <c r="H43" s="104"/>
    </row>
    <row r="44" spans="1:8" outlineLevel="1" x14ac:dyDescent="0.2">
      <c r="A44" s="124" t="s">
        <v>91</v>
      </c>
      <c r="B44" s="78"/>
      <c r="E44" s="62"/>
      <c r="F44" s="105"/>
      <c r="G44" s="105"/>
      <c r="H44" s="105"/>
    </row>
    <row r="45" spans="1:8" ht="16" outlineLevel="1" thickBot="1" x14ac:dyDescent="0.25">
      <c r="A45" s="40" t="s">
        <v>49</v>
      </c>
      <c r="B45" s="79"/>
      <c r="E45" s="62"/>
      <c r="F45" s="104"/>
      <c r="G45" s="104"/>
      <c r="H45" s="104"/>
    </row>
    <row r="46" spans="1:8" ht="16" outlineLevel="1" thickBot="1" x14ac:dyDescent="0.25">
      <c r="A46" s="42" t="s">
        <v>50</v>
      </c>
      <c r="B46" s="43"/>
      <c r="E46" s="62"/>
      <c r="F46" s="162">
        <f>B46</f>
        <v>0</v>
      </c>
      <c r="G46" s="162">
        <f>IF($B$9="RTO/ Charity/ Not for Profit",F46*100%,F46*80%)</f>
        <v>0</v>
      </c>
      <c r="H46" s="162">
        <f t="shared" si="0"/>
        <v>0</v>
      </c>
    </row>
    <row r="47" spans="1:8" ht="16" outlineLevel="1" thickBot="1" x14ac:dyDescent="0.25">
      <c r="A47" s="44"/>
      <c r="B47" s="45"/>
      <c r="E47" s="62"/>
      <c r="F47" s="104"/>
      <c r="G47" s="104"/>
      <c r="H47" s="104"/>
    </row>
    <row r="48" spans="1:8" outlineLevel="1" x14ac:dyDescent="0.2">
      <c r="A48" s="39" t="s">
        <v>47</v>
      </c>
      <c r="B48" s="77"/>
      <c r="E48" s="62"/>
      <c r="F48" s="1"/>
      <c r="G48" s="1"/>
      <c r="H48" s="1"/>
    </row>
    <row r="49" spans="1:8" outlineLevel="1" x14ac:dyDescent="0.2">
      <c r="A49" s="40" t="s">
        <v>90</v>
      </c>
      <c r="B49" s="78"/>
      <c r="E49" s="62"/>
      <c r="F49" s="104"/>
      <c r="G49" s="104"/>
      <c r="H49" s="104"/>
    </row>
    <row r="50" spans="1:8" outlineLevel="1" x14ac:dyDescent="0.2">
      <c r="A50" s="124" t="s">
        <v>91</v>
      </c>
      <c r="B50" s="78"/>
      <c r="E50" s="62"/>
      <c r="F50" s="105"/>
      <c r="G50" s="105"/>
      <c r="H50" s="105"/>
    </row>
    <row r="51" spans="1:8" ht="16" outlineLevel="1" thickBot="1" x14ac:dyDescent="0.25">
      <c r="A51" s="40" t="s">
        <v>49</v>
      </c>
      <c r="B51" s="79"/>
      <c r="E51" s="62"/>
      <c r="F51" s="104"/>
      <c r="G51" s="104"/>
      <c r="H51" s="104"/>
    </row>
    <row r="52" spans="1:8" ht="16" outlineLevel="1" thickBot="1" x14ac:dyDescent="0.25">
      <c r="A52" s="42" t="s">
        <v>50</v>
      </c>
      <c r="B52" s="43"/>
      <c r="E52" s="62"/>
      <c r="F52" s="162">
        <f>B52</f>
        <v>0</v>
      </c>
      <c r="G52" s="162">
        <f>IF($B$9="RTO/ Charity/ Not for Profit",F52*100%,F52*80%)</f>
        <v>0</v>
      </c>
      <c r="H52" s="162">
        <f t="shared" si="0"/>
        <v>0</v>
      </c>
    </row>
    <row r="53" spans="1:8" x14ac:dyDescent="0.2">
      <c r="A53" s="44"/>
      <c r="B53" s="45"/>
      <c r="E53" s="62"/>
      <c r="F53" s="104"/>
      <c r="G53" s="104"/>
      <c r="H53" s="104"/>
    </row>
    <row r="54" spans="1:8" ht="21" customHeight="1" x14ac:dyDescent="0.25">
      <c r="A54" s="125" t="s">
        <v>92</v>
      </c>
      <c r="B54" s="126"/>
      <c r="E54" s="62"/>
      <c r="F54" s="104"/>
      <c r="G54" s="104"/>
      <c r="H54" s="104"/>
    </row>
    <row r="55" spans="1:8" x14ac:dyDescent="0.2">
      <c r="A55" s="26" t="s">
        <v>93</v>
      </c>
      <c r="B55" s="25"/>
      <c r="E55" s="62"/>
      <c r="F55" s="104"/>
      <c r="G55" s="104"/>
      <c r="H55" s="104"/>
    </row>
    <row r="56" spans="1:8" outlineLevel="1" x14ac:dyDescent="0.2">
      <c r="A56" s="39" t="s">
        <v>47</v>
      </c>
      <c r="B56" s="77"/>
      <c r="E56" s="62"/>
      <c r="F56" s="1"/>
      <c r="G56" s="1"/>
      <c r="H56" s="1"/>
    </row>
    <row r="57" spans="1:8" outlineLevel="1" x14ac:dyDescent="0.2">
      <c r="A57" s="40" t="s">
        <v>90</v>
      </c>
      <c r="B57" s="78"/>
      <c r="E57" s="62"/>
      <c r="F57" s="104"/>
      <c r="G57" s="104"/>
      <c r="H57" s="104"/>
    </row>
    <row r="58" spans="1:8" outlineLevel="1" x14ac:dyDescent="0.2">
      <c r="A58" s="124" t="s">
        <v>91</v>
      </c>
      <c r="B58" s="78"/>
      <c r="E58" s="62"/>
      <c r="F58" s="105"/>
      <c r="G58" s="105"/>
      <c r="H58" s="105"/>
    </row>
    <row r="59" spans="1:8" ht="16" outlineLevel="1" thickBot="1" x14ac:dyDescent="0.25">
      <c r="A59" s="40" t="s">
        <v>49</v>
      </c>
      <c r="B59" s="79"/>
      <c r="E59" s="62"/>
      <c r="F59" s="104"/>
      <c r="G59" s="104"/>
      <c r="H59" s="104"/>
    </row>
    <row r="60" spans="1:8" ht="16" outlineLevel="1" thickBot="1" x14ac:dyDescent="0.25">
      <c r="A60" s="42" t="s">
        <v>50</v>
      </c>
      <c r="B60" s="43"/>
      <c r="E60" s="62"/>
      <c r="F60" s="162">
        <f>B60</f>
        <v>0</v>
      </c>
      <c r="G60" s="162">
        <f>IF($B$9="RTO/ Charity/ Not for Profit",F60*100%,F60*80%)</f>
        <v>0</v>
      </c>
      <c r="H60" s="162">
        <f t="shared" si="0"/>
        <v>0</v>
      </c>
    </row>
    <row r="61" spans="1:8" ht="16" outlineLevel="1" thickBot="1" x14ac:dyDescent="0.25">
      <c r="A61" s="44"/>
      <c r="B61" s="45"/>
      <c r="E61" s="62"/>
      <c r="F61" s="104"/>
      <c r="G61" s="104"/>
      <c r="H61" s="104"/>
    </row>
    <row r="62" spans="1:8" outlineLevel="1" x14ac:dyDescent="0.2">
      <c r="A62" s="39" t="s">
        <v>47</v>
      </c>
      <c r="B62" s="77"/>
      <c r="E62" s="62"/>
      <c r="F62" s="1"/>
      <c r="G62" s="1"/>
      <c r="H62" s="1"/>
    </row>
    <row r="63" spans="1:8" outlineLevel="1" x14ac:dyDescent="0.2">
      <c r="A63" s="40" t="s">
        <v>90</v>
      </c>
      <c r="B63" s="78"/>
      <c r="E63" s="62"/>
      <c r="F63" s="104"/>
      <c r="G63" s="104"/>
      <c r="H63" s="104"/>
    </row>
    <row r="64" spans="1:8" outlineLevel="1" x14ac:dyDescent="0.2">
      <c r="A64" s="124" t="s">
        <v>91</v>
      </c>
      <c r="B64" s="78"/>
      <c r="E64" s="62"/>
      <c r="F64" s="1"/>
      <c r="G64" s="1"/>
      <c r="H64" s="1"/>
    </row>
    <row r="65" spans="1:8" ht="16" outlineLevel="1" thickBot="1" x14ac:dyDescent="0.25">
      <c r="A65" s="40" t="s">
        <v>49</v>
      </c>
      <c r="B65" s="79"/>
      <c r="E65" s="62"/>
      <c r="F65" s="1"/>
      <c r="G65" s="1"/>
      <c r="H65" s="1"/>
    </row>
    <row r="66" spans="1:8" ht="16" outlineLevel="1" thickBot="1" x14ac:dyDescent="0.25">
      <c r="A66" s="42" t="s">
        <v>50</v>
      </c>
      <c r="B66" s="43"/>
      <c r="E66" s="62"/>
      <c r="F66" s="162">
        <f>B66</f>
        <v>0</v>
      </c>
      <c r="G66" s="162">
        <f>IF($B$9="RTO/ Charity/ Not for Profit",F66*100%,F66*80%)</f>
        <v>0</v>
      </c>
      <c r="H66" s="162">
        <f t="shared" si="0"/>
        <v>0</v>
      </c>
    </row>
    <row r="67" spans="1:8" ht="16" thickBot="1" x14ac:dyDescent="0.25">
      <c r="A67" s="44"/>
      <c r="B67" s="45"/>
      <c r="E67" s="62"/>
      <c r="F67" s="104"/>
      <c r="G67" s="104"/>
      <c r="H67" s="104"/>
    </row>
    <row r="68" spans="1:8" ht="16" thickBot="1" x14ac:dyDescent="0.25">
      <c r="A68" s="44"/>
      <c r="B68" s="45"/>
      <c r="E68" s="62"/>
      <c r="F68" s="111" t="s">
        <v>52</v>
      </c>
      <c r="G68" s="111"/>
      <c r="H68" s="111"/>
    </row>
    <row r="69" spans="1:8" ht="16" thickBot="1" x14ac:dyDescent="0.25">
      <c r="A69" s="44"/>
      <c r="B69" s="45"/>
      <c r="E69" s="62"/>
      <c r="F69" s="112">
        <f>SUM(F18,F23,F28,F33,F40,F46,F52,F60,F66)</f>
        <v>0</v>
      </c>
      <c r="G69" s="112">
        <f>IF($B$9="RTO/ Charity/ Not for Profit",F69*100%,F69*80%)</f>
        <v>0</v>
      </c>
      <c r="H69" s="112">
        <f t="shared" ref="H69" si="1">F69-G69</f>
        <v>0</v>
      </c>
    </row>
    <row r="70" spans="1:8" ht="20" thickBot="1" x14ac:dyDescent="0.3">
      <c r="A70" s="24" t="s">
        <v>53</v>
      </c>
      <c r="B70" s="44"/>
      <c r="D70" s="21"/>
      <c r="E70" s="62"/>
      <c r="F70" s="104"/>
      <c r="G70" s="104"/>
      <c r="H70" s="104"/>
    </row>
    <row r="71" spans="1:8" x14ac:dyDescent="0.2">
      <c r="A71" s="68" t="s">
        <v>54</v>
      </c>
      <c r="B71" s="127" t="s">
        <v>55</v>
      </c>
      <c r="D71" s="21"/>
      <c r="E71" s="62"/>
      <c r="F71" s="104"/>
      <c r="G71" s="104"/>
      <c r="H71" s="104"/>
    </row>
    <row r="72" spans="1:8" x14ac:dyDescent="0.2">
      <c r="A72" s="153"/>
      <c r="B72" s="41">
        <v>0</v>
      </c>
      <c r="D72" s="21"/>
      <c r="E72" s="62"/>
      <c r="F72" s="104"/>
      <c r="G72" s="104"/>
      <c r="H72" s="104"/>
    </row>
    <row r="73" spans="1:8" ht="16" thickBot="1" x14ac:dyDescent="0.25">
      <c r="A73" s="153"/>
      <c r="B73" s="41">
        <v>0</v>
      </c>
      <c r="D73" s="21"/>
      <c r="E73" s="62"/>
      <c r="F73" s="104"/>
      <c r="G73" s="104"/>
      <c r="H73" s="104"/>
    </row>
    <row r="74" spans="1:8" ht="16" thickBot="1" x14ac:dyDescent="0.25">
      <c r="A74" s="153"/>
      <c r="B74" s="41">
        <v>0</v>
      </c>
      <c r="D74" s="21"/>
      <c r="E74" s="62"/>
      <c r="F74" s="111" t="s">
        <v>56</v>
      </c>
      <c r="G74" s="111"/>
      <c r="H74" s="111"/>
    </row>
    <row r="75" spans="1:8" ht="16" thickBot="1" x14ac:dyDescent="0.25">
      <c r="A75" s="154"/>
      <c r="B75" s="43">
        <v>0</v>
      </c>
      <c r="D75" s="21"/>
      <c r="E75" s="62"/>
      <c r="F75" s="112">
        <f>SUM(B72:B75)</f>
        <v>0</v>
      </c>
      <c r="G75" s="112">
        <f>IF($B$9="RTO/ Charity/ Not for Profit",F75*100%,F75*80%)</f>
        <v>0</v>
      </c>
      <c r="H75" s="112">
        <f t="shared" ref="H75:H96" si="2">F75-G75</f>
        <v>0</v>
      </c>
    </row>
    <row r="76" spans="1:8" x14ac:dyDescent="0.2">
      <c r="A76" s="44"/>
      <c r="B76" s="44"/>
      <c r="D76" s="21"/>
      <c r="E76" s="62"/>
      <c r="F76" s="104"/>
      <c r="G76" s="104"/>
      <c r="H76" s="104"/>
    </row>
    <row r="77" spans="1:8" ht="20" thickBot="1" x14ac:dyDescent="0.3">
      <c r="A77" s="24" t="s">
        <v>94</v>
      </c>
      <c r="B77" s="44"/>
      <c r="D77" s="21"/>
      <c r="E77" s="62"/>
      <c r="F77" s="104"/>
      <c r="G77" s="104"/>
      <c r="H77" s="104"/>
    </row>
    <row r="78" spans="1:8" x14ac:dyDescent="0.2">
      <c r="A78" s="68" t="s">
        <v>54</v>
      </c>
      <c r="B78" s="127" t="s">
        <v>55</v>
      </c>
      <c r="D78" s="21"/>
      <c r="E78" s="62"/>
      <c r="F78" s="104"/>
      <c r="G78" s="104"/>
      <c r="H78" s="104"/>
    </row>
    <row r="79" spans="1:8" x14ac:dyDescent="0.2">
      <c r="A79" s="153"/>
      <c r="B79" s="41">
        <v>0</v>
      </c>
      <c r="D79" s="21"/>
      <c r="E79" s="62"/>
      <c r="F79" s="104"/>
      <c r="G79" s="104"/>
      <c r="H79" s="104"/>
    </row>
    <row r="80" spans="1:8" ht="16" thickBot="1" x14ac:dyDescent="0.25">
      <c r="A80" s="153"/>
      <c r="B80" s="41">
        <v>0</v>
      </c>
      <c r="D80" s="21"/>
      <c r="E80" s="62"/>
      <c r="F80" s="104"/>
      <c r="G80" s="104"/>
      <c r="H80" s="104"/>
    </row>
    <row r="81" spans="1:8" ht="16" thickBot="1" x14ac:dyDescent="0.25">
      <c r="A81" s="153"/>
      <c r="B81" s="41">
        <v>0</v>
      </c>
      <c r="D81" s="21"/>
      <c r="E81" s="62"/>
      <c r="F81" s="111" t="s">
        <v>58</v>
      </c>
      <c r="G81" s="111"/>
      <c r="H81" s="111"/>
    </row>
    <row r="82" spans="1:8" ht="16" thickBot="1" x14ac:dyDescent="0.25">
      <c r="A82" s="154"/>
      <c r="B82" s="43">
        <v>0</v>
      </c>
      <c r="D82" s="21"/>
      <c r="E82" s="62"/>
      <c r="F82" s="112">
        <f>SUM(B79:B82)</f>
        <v>0</v>
      </c>
      <c r="G82" s="112">
        <f>IF($B$9="RTO/ Charity/ Not for Profit",F82*100%,F82*80%)</f>
        <v>0</v>
      </c>
      <c r="H82" s="112">
        <f t="shared" si="2"/>
        <v>0</v>
      </c>
    </row>
    <row r="83" spans="1:8" x14ac:dyDescent="0.2">
      <c r="A83" s="44"/>
      <c r="B83" s="44"/>
      <c r="D83" s="21"/>
      <c r="E83" s="62"/>
      <c r="F83" s="104"/>
      <c r="G83" s="104"/>
      <c r="H83" s="104"/>
    </row>
    <row r="84" spans="1:8" ht="20" thickBot="1" x14ac:dyDescent="0.3">
      <c r="A84" s="24" t="s">
        <v>59</v>
      </c>
      <c r="B84" s="44"/>
      <c r="D84" s="21"/>
      <c r="E84" s="62"/>
      <c r="F84" s="104"/>
      <c r="G84" s="104"/>
      <c r="H84" s="104"/>
    </row>
    <row r="85" spans="1:8" x14ac:dyDescent="0.2">
      <c r="A85" s="68" t="s">
        <v>54</v>
      </c>
      <c r="B85" s="127" t="s">
        <v>55</v>
      </c>
      <c r="D85" s="21"/>
      <c r="E85" s="62"/>
      <c r="F85" s="104"/>
      <c r="G85" s="104"/>
      <c r="H85" s="104"/>
    </row>
    <row r="86" spans="1:8" x14ac:dyDescent="0.2">
      <c r="A86" s="153"/>
      <c r="B86" s="41">
        <v>0</v>
      </c>
      <c r="D86" s="21"/>
      <c r="E86" s="62"/>
      <c r="F86" s="104"/>
      <c r="G86" s="104"/>
      <c r="H86" s="104"/>
    </row>
    <row r="87" spans="1:8" ht="16" thickBot="1" x14ac:dyDescent="0.25">
      <c r="A87" s="153"/>
      <c r="B87" s="41">
        <v>0</v>
      </c>
      <c r="D87" s="21"/>
      <c r="E87" s="62"/>
      <c r="F87" s="104"/>
      <c r="G87" s="104"/>
      <c r="H87" s="104"/>
    </row>
    <row r="88" spans="1:8" ht="16" thickBot="1" x14ac:dyDescent="0.25">
      <c r="A88" s="153"/>
      <c r="B88" s="41">
        <v>0</v>
      </c>
      <c r="D88" s="21"/>
      <c r="E88" s="62"/>
      <c r="F88" s="111" t="s">
        <v>95</v>
      </c>
      <c r="G88" s="111"/>
      <c r="H88" s="111"/>
    </row>
    <row r="89" spans="1:8" ht="16" thickBot="1" x14ac:dyDescent="0.25">
      <c r="A89" s="154"/>
      <c r="B89" s="43">
        <v>0</v>
      </c>
      <c r="D89" s="21"/>
      <c r="E89" s="62"/>
      <c r="F89" s="112">
        <f>SUM(B86:B89)</f>
        <v>0</v>
      </c>
      <c r="G89" s="112">
        <f>IF($B$9="RTO/ Charity/ Not for Profit",F89*100%,F89*80%)</f>
        <v>0</v>
      </c>
      <c r="H89" s="112">
        <f t="shared" si="2"/>
        <v>0</v>
      </c>
    </row>
    <row r="90" spans="1:8" x14ac:dyDescent="0.2">
      <c r="A90" s="44"/>
      <c r="B90" s="44"/>
      <c r="C90" s="44"/>
      <c r="D90" s="21"/>
      <c r="E90" s="62"/>
      <c r="F90" s="61"/>
      <c r="G90" s="61"/>
      <c r="H90" s="61"/>
    </row>
    <row r="91" spans="1:8" ht="20" thickBot="1" x14ac:dyDescent="0.3">
      <c r="A91" s="85" t="s">
        <v>96</v>
      </c>
      <c r="D91" s="21"/>
      <c r="E91" s="62"/>
      <c r="F91" s="104"/>
      <c r="G91" s="104"/>
      <c r="H91" s="104"/>
    </row>
    <row r="92" spans="1:8" x14ac:dyDescent="0.2">
      <c r="A92" s="68" t="s">
        <v>62</v>
      </c>
      <c r="B92" s="127" t="s">
        <v>55</v>
      </c>
      <c r="C92" s="44"/>
      <c r="D92" s="21"/>
      <c r="E92" s="62"/>
      <c r="F92" s="61"/>
      <c r="G92" s="61"/>
      <c r="H92" s="61"/>
    </row>
    <row r="93" spans="1:8" x14ac:dyDescent="0.2">
      <c r="A93" s="84"/>
      <c r="B93" s="86">
        <v>0</v>
      </c>
      <c r="C93" s="44"/>
      <c r="D93" s="21"/>
      <c r="E93" s="62"/>
      <c r="F93" s="61"/>
      <c r="G93" s="61"/>
      <c r="H93" s="61"/>
    </row>
    <row r="94" spans="1:8" ht="16" thickBot="1" x14ac:dyDescent="0.25">
      <c r="A94" s="84"/>
      <c r="B94" s="41">
        <v>0</v>
      </c>
      <c r="C94" s="44"/>
      <c r="D94" s="21"/>
      <c r="E94" s="62"/>
      <c r="F94" s="61"/>
      <c r="G94" s="61"/>
      <c r="H94" s="61"/>
    </row>
    <row r="95" spans="1:8" ht="16" thickBot="1" x14ac:dyDescent="0.25">
      <c r="A95" s="84"/>
      <c r="B95" s="41">
        <v>0</v>
      </c>
      <c r="D95" s="21"/>
      <c r="E95" s="62"/>
      <c r="F95" s="111" t="s">
        <v>63</v>
      </c>
      <c r="G95" s="111"/>
      <c r="H95" s="111"/>
    </row>
    <row r="96" spans="1:8" ht="16" thickBot="1" x14ac:dyDescent="0.25">
      <c r="A96" s="89"/>
      <c r="B96" s="43">
        <v>0</v>
      </c>
      <c r="D96" s="21"/>
      <c r="E96" s="62"/>
      <c r="F96" s="112">
        <f>SUM(B93:B96)</f>
        <v>0</v>
      </c>
      <c r="G96" s="112">
        <f>IF($B$9="RTO/ Charity/ Not for Profit",F96*100%,F96*80%)</f>
        <v>0</v>
      </c>
      <c r="H96" s="112">
        <f t="shared" si="2"/>
        <v>0</v>
      </c>
    </row>
    <row r="97" spans="1:8" x14ac:dyDescent="0.2">
      <c r="D97" s="99"/>
      <c r="E97" s="62"/>
      <c r="F97" s="104"/>
      <c r="G97" s="104"/>
      <c r="H97" s="104"/>
    </row>
    <row r="98" spans="1:8" ht="20" thickBot="1" x14ac:dyDescent="0.3">
      <c r="A98" s="85" t="s">
        <v>97</v>
      </c>
      <c r="D98" s="99"/>
      <c r="E98" s="62"/>
      <c r="F98" s="104"/>
      <c r="G98" s="104"/>
      <c r="H98" s="104"/>
    </row>
    <row r="99" spans="1:8" x14ac:dyDescent="0.2">
      <c r="A99" s="68" t="s">
        <v>62</v>
      </c>
      <c r="B99" s="127" t="s">
        <v>55</v>
      </c>
      <c r="D99" s="99"/>
      <c r="E99" s="62"/>
      <c r="F99" s="104"/>
      <c r="G99" s="104"/>
      <c r="H99" s="104"/>
    </row>
    <row r="100" spans="1:8" x14ac:dyDescent="0.2">
      <c r="A100" s="84"/>
      <c r="B100" s="86">
        <v>0</v>
      </c>
      <c r="D100" s="99"/>
      <c r="E100" s="62"/>
      <c r="F100" s="104"/>
      <c r="G100" s="104"/>
      <c r="H100" s="104"/>
    </row>
    <row r="101" spans="1:8" x14ac:dyDescent="0.2">
      <c r="A101" s="84"/>
      <c r="B101" s="41">
        <v>0</v>
      </c>
      <c r="D101" s="99"/>
      <c r="E101" s="62"/>
      <c r="F101" s="104"/>
      <c r="G101" s="104"/>
      <c r="H101" s="104"/>
    </row>
    <row r="102" spans="1:8" ht="16" thickBot="1" x14ac:dyDescent="0.25">
      <c r="A102" s="84"/>
      <c r="B102" s="41">
        <v>0</v>
      </c>
      <c r="D102" s="99"/>
      <c r="E102" s="62"/>
      <c r="F102" s="104"/>
      <c r="G102" s="104"/>
      <c r="H102" s="104"/>
    </row>
    <row r="103" spans="1:8" ht="16" thickBot="1" x14ac:dyDescent="0.25">
      <c r="A103" s="89"/>
      <c r="B103" s="43">
        <v>0</v>
      </c>
      <c r="D103" s="99"/>
      <c r="E103" s="62"/>
      <c r="F103" s="111" t="s">
        <v>98</v>
      </c>
      <c r="G103" s="111"/>
      <c r="H103" s="111"/>
    </row>
    <row r="104" spans="1:8" ht="16" thickBot="1" x14ac:dyDescent="0.25">
      <c r="D104" s="99"/>
      <c r="E104" s="62"/>
      <c r="F104" s="112">
        <f>SUM(B100:B103)</f>
        <v>0</v>
      </c>
      <c r="G104" s="112">
        <f>IF($B$9="RTO/ Charity/ Not for Profit",F104*100%,F104*80%)</f>
        <v>0</v>
      </c>
      <c r="H104" s="112">
        <f t="shared" ref="H104" si="3">F104-G104</f>
        <v>0</v>
      </c>
    </row>
    <row r="105" spans="1:8" ht="20" thickBot="1" x14ac:dyDescent="0.3">
      <c r="A105" s="85" t="s">
        <v>139</v>
      </c>
      <c r="D105" s="99"/>
      <c r="E105" s="62"/>
      <c r="F105" s="104"/>
      <c r="G105" s="104"/>
      <c r="H105" s="104"/>
    </row>
    <row r="106" spans="1:8" x14ac:dyDescent="0.2">
      <c r="A106" s="68" t="s">
        <v>62</v>
      </c>
      <c r="B106" s="127" t="s">
        <v>55</v>
      </c>
      <c r="D106" s="99"/>
      <c r="E106" s="62"/>
      <c r="F106" s="104"/>
      <c r="G106" s="104"/>
      <c r="H106" s="104"/>
    </row>
    <row r="107" spans="1:8" x14ac:dyDescent="0.2">
      <c r="A107" s="84"/>
      <c r="B107" s="86">
        <v>0</v>
      </c>
      <c r="D107" s="99"/>
      <c r="E107" s="62"/>
      <c r="F107" s="104"/>
      <c r="G107" s="104"/>
      <c r="H107" s="104"/>
    </row>
    <row r="108" spans="1:8" x14ac:dyDescent="0.2">
      <c r="A108" s="84"/>
      <c r="B108" s="41">
        <v>0</v>
      </c>
      <c r="D108" s="99"/>
      <c r="E108" s="62"/>
      <c r="F108" s="104"/>
      <c r="G108" s="104"/>
      <c r="H108" s="104"/>
    </row>
    <row r="109" spans="1:8" ht="16" thickBot="1" x14ac:dyDescent="0.25">
      <c r="A109" s="84"/>
      <c r="B109" s="41">
        <v>0</v>
      </c>
      <c r="D109" s="99"/>
      <c r="E109" s="62"/>
      <c r="F109" s="104"/>
      <c r="G109" s="104"/>
      <c r="H109" s="104"/>
    </row>
    <row r="110" spans="1:8" ht="16" thickBot="1" x14ac:dyDescent="0.25">
      <c r="A110" s="89"/>
      <c r="B110" s="43">
        <v>0</v>
      </c>
      <c r="D110" s="99"/>
      <c r="E110" s="62"/>
      <c r="F110" s="111" t="s">
        <v>99</v>
      </c>
      <c r="G110" s="111"/>
      <c r="H110" s="111"/>
    </row>
    <row r="111" spans="1:8" ht="16" thickBot="1" x14ac:dyDescent="0.25">
      <c r="D111" s="99"/>
      <c r="E111" s="62"/>
      <c r="F111" s="112">
        <f>SUM(B107:B110)</f>
        <v>0</v>
      </c>
      <c r="G111" s="112">
        <f>F111</f>
        <v>0</v>
      </c>
      <c r="H111" s="112">
        <f t="shared" ref="H111" si="4">F111-G111</f>
        <v>0</v>
      </c>
    </row>
    <row r="112" spans="1:8" x14ac:dyDescent="0.2">
      <c r="D112" s="99"/>
      <c r="E112" s="62"/>
      <c r="F112" s="104"/>
      <c r="G112" s="104"/>
      <c r="H112" s="104"/>
    </row>
    <row r="113" spans="1:15" x14ac:dyDescent="0.2">
      <c r="D113" s="99"/>
      <c r="E113" s="62"/>
      <c r="F113" s="104"/>
      <c r="G113" s="104"/>
      <c r="H113" s="104"/>
    </row>
    <row r="114" spans="1:15" ht="16" thickBot="1" x14ac:dyDescent="0.25">
      <c r="B114" s="44"/>
      <c r="D114" s="99"/>
      <c r="E114" s="62"/>
      <c r="F114" s="104"/>
      <c r="G114" s="104"/>
      <c r="H114" s="104"/>
    </row>
    <row r="115" spans="1:15" ht="20" thickBot="1" x14ac:dyDescent="0.3">
      <c r="A115" s="24" t="s">
        <v>100</v>
      </c>
      <c r="C115" s="44"/>
      <c r="D115" s="44"/>
      <c r="E115" s="62"/>
      <c r="F115" s="111" t="s">
        <v>101</v>
      </c>
      <c r="G115" s="111"/>
      <c r="H115" s="111"/>
    </row>
    <row r="116" spans="1:15" x14ac:dyDescent="0.2">
      <c r="A116" s="68" t="s">
        <v>102</v>
      </c>
      <c r="B116" s="92" t="s">
        <v>62</v>
      </c>
      <c r="C116" s="93" t="s">
        <v>103</v>
      </c>
      <c r="D116" s="92" t="s">
        <v>104</v>
      </c>
      <c r="E116" s="94" t="s">
        <v>105</v>
      </c>
      <c r="F116" s="108" t="s">
        <v>106</v>
      </c>
      <c r="G116" s="108"/>
      <c r="H116" s="108"/>
      <c r="O116" s="20"/>
    </row>
    <row r="117" spans="1:15" x14ac:dyDescent="0.2">
      <c r="A117" s="153"/>
      <c r="B117" s="87"/>
      <c r="C117" s="87"/>
      <c r="D117" s="88"/>
      <c r="E117" s="163">
        <v>0</v>
      </c>
      <c r="F117" s="109">
        <f>D117*E117</f>
        <v>0</v>
      </c>
      <c r="G117" s="109">
        <f>IF($B$9="RTO/ Charity/ Not for Profit",F117*100%,F117*100%)</f>
        <v>0</v>
      </c>
      <c r="H117" s="109">
        <f t="shared" ref="H117:H133" si="5">F117-G117</f>
        <v>0</v>
      </c>
      <c r="O117" s="20"/>
    </row>
    <row r="118" spans="1:15" x14ac:dyDescent="0.2">
      <c r="A118" s="153"/>
      <c r="B118" s="87"/>
      <c r="C118" s="87"/>
      <c r="D118" s="88"/>
      <c r="E118" s="163">
        <v>0</v>
      </c>
      <c r="F118" s="109">
        <f t="shared" ref="F118:F122" si="6">D118*E118</f>
        <v>0</v>
      </c>
      <c r="G118" s="109">
        <f t="shared" ref="G118:G122" si="7">IF($B$9="RTO/ Charity/ Not for Profit",F118*100%,F118*100%)</f>
        <v>0</v>
      </c>
      <c r="H118" s="109">
        <f t="shared" si="5"/>
        <v>0</v>
      </c>
      <c r="O118" s="20"/>
    </row>
    <row r="119" spans="1:15" x14ac:dyDescent="0.2">
      <c r="A119" s="153"/>
      <c r="B119" s="87"/>
      <c r="C119" s="87"/>
      <c r="D119" s="88"/>
      <c r="E119" s="163">
        <v>0</v>
      </c>
      <c r="F119" s="109">
        <f t="shared" si="6"/>
        <v>0</v>
      </c>
      <c r="G119" s="109">
        <f t="shared" si="7"/>
        <v>0</v>
      </c>
      <c r="H119" s="109">
        <f t="shared" si="5"/>
        <v>0</v>
      </c>
      <c r="O119" s="20"/>
    </row>
    <row r="120" spans="1:15" x14ac:dyDescent="0.2">
      <c r="A120" s="153"/>
      <c r="B120" s="87"/>
      <c r="C120" s="87"/>
      <c r="D120" s="88"/>
      <c r="E120" s="163">
        <v>0</v>
      </c>
      <c r="F120" s="109">
        <f t="shared" si="6"/>
        <v>0</v>
      </c>
      <c r="G120" s="109">
        <f t="shared" si="7"/>
        <v>0</v>
      </c>
      <c r="H120" s="109">
        <f t="shared" si="5"/>
        <v>0</v>
      </c>
      <c r="O120" s="20"/>
    </row>
    <row r="121" spans="1:15" x14ac:dyDescent="0.2">
      <c r="A121" s="153"/>
      <c r="B121" s="87"/>
      <c r="C121" s="87"/>
      <c r="D121" s="88"/>
      <c r="E121" s="163">
        <v>0</v>
      </c>
      <c r="F121" s="109">
        <f t="shared" si="6"/>
        <v>0</v>
      </c>
      <c r="G121" s="109">
        <f t="shared" si="7"/>
        <v>0</v>
      </c>
      <c r="H121" s="109">
        <f t="shared" si="5"/>
        <v>0</v>
      </c>
      <c r="O121" s="20"/>
    </row>
    <row r="122" spans="1:15" ht="16" thickBot="1" x14ac:dyDescent="0.25">
      <c r="A122" s="90"/>
      <c r="B122" s="90"/>
      <c r="C122" s="90"/>
      <c r="D122" s="91"/>
      <c r="E122" s="164">
        <v>0</v>
      </c>
      <c r="F122" s="109">
        <f t="shared" si="6"/>
        <v>0</v>
      </c>
      <c r="G122" s="109">
        <f t="shared" si="7"/>
        <v>0</v>
      </c>
      <c r="H122" s="110">
        <f t="shared" si="5"/>
        <v>0</v>
      </c>
      <c r="O122" s="20"/>
    </row>
    <row r="123" spans="1:15" ht="16" thickBot="1" x14ac:dyDescent="0.25">
      <c r="A123" s="45"/>
      <c r="B123" s="44"/>
      <c r="C123" s="44"/>
      <c r="D123" s="44"/>
      <c r="E123" s="95" t="s">
        <v>107</v>
      </c>
      <c r="F123" s="112">
        <f>SUM(F117:F122)</f>
        <v>0</v>
      </c>
      <c r="G123" s="112">
        <f>IF($B$9="RTO/ Charity/ Not for Profit",F123*100%,F123*100%)</f>
        <v>0</v>
      </c>
      <c r="H123" s="112">
        <f t="shared" si="5"/>
        <v>0</v>
      </c>
      <c r="O123" s="20"/>
    </row>
    <row r="124" spans="1:15" ht="16" thickBot="1" x14ac:dyDescent="0.25">
      <c r="A124" s="45"/>
      <c r="B124" s="44"/>
      <c r="D124" s="44"/>
      <c r="E124" s="44"/>
      <c r="F124" s="105"/>
      <c r="G124" s="105"/>
      <c r="H124" s="105"/>
      <c r="O124" s="20"/>
    </row>
    <row r="125" spans="1:15" ht="20" thickBot="1" x14ac:dyDescent="0.3">
      <c r="A125" s="24" t="s">
        <v>108</v>
      </c>
      <c r="B125" s="44"/>
      <c r="C125" s="44"/>
      <c r="D125" s="44"/>
      <c r="E125" s="44"/>
      <c r="F125" s="111" t="s">
        <v>109</v>
      </c>
      <c r="G125" s="111"/>
      <c r="H125" s="111"/>
      <c r="O125" s="20"/>
    </row>
    <row r="126" spans="1:15" x14ac:dyDescent="0.2">
      <c r="A126" s="68" t="s">
        <v>110</v>
      </c>
      <c r="B126" s="92" t="s">
        <v>62</v>
      </c>
      <c r="C126" s="93" t="s">
        <v>103</v>
      </c>
      <c r="D126" s="92" t="s">
        <v>104</v>
      </c>
      <c r="E126" s="94" t="s">
        <v>68</v>
      </c>
      <c r="F126" s="108" t="s">
        <v>69</v>
      </c>
      <c r="G126" s="108"/>
      <c r="H126" s="108"/>
      <c r="O126" s="20"/>
    </row>
    <row r="127" spans="1:15" x14ac:dyDescent="0.2">
      <c r="A127" s="84"/>
      <c r="B127" s="87"/>
      <c r="C127" s="87"/>
      <c r="D127" s="88"/>
      <c r="E127" s="163">
        <v>0</v>
      </c>
      <c r="F127" s="109">
        <f>D127*E127</f>
        <v>0</v>
      </c>
      <c r="G127" s="109">
        <f>IF($B$9="RTO/ Charity/ Not for Profit",F127*100%,F127*80%)</f>
        <v>0</v>
      </c>
      <c r="H127" s="109">
        <f t="shared" si="5"/>
        <v>0</v>
      </c>
      <c r="O127" s="20"/>
    </row>
    <row r="128" spans="1:15" x14ac:dyDescent="0.2">
      <c r="A128" s="84"/>
      <c r="B128" s="87"/>
      <c r="C128" s="87"/>
      <c r="D128" s="88"/>
      <c r="E128" s="163">
        <v>0</v>
      </c>
      <c r="F128" s="109">
        <f t="shared" ref="F128:F132" si="8">D128*E128</f>
        <v>0</v>
      </c>
      <c r="G128" s="109">
        <f t="shared" ref="G128:G132" si="9">IF($B$9="RTO/ Charity/ Not for Profit",F128*100%,F128*80%)</f>
        <v>0</v>
      </c>
      <c r="H128" s="109">
        <f t="shared" si="5"/>
        <v>0</v>
      </c>
      <c r="O128" s="20"/>
    </row>
    <row r="129" spans="1:15" x14ac:dyDescent="0.2">
      <c r="A129" s="84"/>
      <c r="B129" s="87"/>
      <c r="C129" s="87"/>
      <c r="D129" s="88"/>
      <c r="E129" s="163">
        <v>0</v>
      </c>
      <c r="F129" s="109">
        <f t="shared" si="8"/>
        <v>0</v>
      </c>
      <c r="G129" s="109">
        <f t="shared" si="9"/>
        <v>0</v>
      </c>
      <c r="H129" s="109">
        <f t="shared" si="5"/>
        <v>0</v>
      </c>
      <c r="O129" s="20"/>
    </row>
    <row r="130" spans="1:15" x14ac:dyDescent="0.2">
      <c r="A130" s="84"/>
      <c r="B130" s="87"/>
      <c r="C130" s="87"/>
      <c r="D130" s="88"/>
      <c r="E130" s="163">
        <v>0</v>
      </c>
      <c r="F130" s="109">
        <f t="shared" si="8"/>
        <v>0</v>
      </c>
      <c r="G130" s="109">
        <f t="shared" si="9"/>
        <v>0</v>
      </c>
      <c r="H130" s="109">
        <f t="shared" si="5"/>
        <v>0</v>
      </c>
      <c r="O130" s="20"/>
    </row>
    <row r="131" spans="1:15" x14ac:dyDescent="0.2">
      <c r="A131" s="84"/>
      <c r="B131" s="87"/>
      <c r="C131" s="87"/>
      <c r="D131" s="88"/>
      <c r="E131" s="163">
        <v>0</v>
      </c>
      <c r="F131" s="109">
        <f t="shared" si="8"/>
        <v>0</v>
      </c>
      <c r="G131" s="109">
        <f t="shared" si="9"/>
        <v>0</v>
      </c>
      <c r="H131" s="109">
        <f t="shared" si="5"/>
        <v>0</v>
      </c>
      <c r="O131" s="20"/>
    </row>
    <row r="132" spans="1:15" ht="16" thickBot="1" x14ac:dyDescent="0.25">
      <c r="A132" s="89"/>
      <c r="B132" s="90"/>
      <c r="C132" s="90"/>
      <c r="D132" s="91"/>
      <c r="E132" s="164">
        <v>0</v>
      </c>
      <c r="F132" s="109">
        <f t="shared" si="8"/>
        <v>0</v>
      </c>
      <c r="G132" s="109">
        <f t="shared" si="9"/>
        <v>0</v>
      </c>
      <c r="H132" s="110">
        <f t="shared" si="5"/>
        <v>0</v>
      </c>
      <c r="O132" s="20"/>
    </row>
    <row r="133" spans="1:15" ht="16" thickBot="1" x14ac:dyDescent="0.25">
      <c r="A133" s="45"/>
      <c r="B133" s="44"/>
      <c r="C133" s="44"/>
      <c r="D133" s="21"/>
      <c r="E133" s="95" t="s">
        <v>44</v>
      </c>
      <c r="F133" s="112">
        <f>SUM(F127:F132)</f>
        <v>0</v>
      </c>
      <c r="G133" s="112">
        <f>IF($B$9="RTO/ Charity/ Not for Profit",F133*100%,F133*80%)</f>
        <v>0</v>
      </c>
      <c r="H133" s="112">
        <f t="shared" si="5"/>
        <v>0</v>
      </c>
    </row>
    <row r="134" spans="1:15" x14ac:dyDescent="0.2">
      <c r="A134" s="128"/>
      <c r="D134" s="99"/>
      <c r="E134" s="62"/>
      <c r="F134" s="62"/>
    </row>
    <row r="135" spans="1:15" ht="16" thickBot="1" x14ac:dyDescent="0.25">
      <c r="D135" s="99"/>
      <c r="E135" s="62"/>
      <c r="F135" s="62"/>
    </row>
    <row r="136" spans="1:15" s="122" customFormat="1" ht="41" thickBot="1" x14ac:dyDescent="0.25">
      <c r="A136" s="13"/>
      <c r="B136" s="14"/>
      <c r="C136" s="14"/>
      <c r="D136" s="14"/>
      <c r="E136" s="14" t="s">
        <v>72</v>
      </c>
      <c r="F136" s="14" t="s">
        <v>44</v>
      </c>
      <c r="G136" s="14" t="s">
        <v>45</v>
      </c>
      <c r="H136" s="15" t="s">
        <v>84</v>
      </c>
      <c r="I136" s="121"/>
      <c r="J136" s="121"/>
      <c r="K136" s="121"/>
      <c r="L136" s="121"/>
      <c r="M136" s="121"/>
      <c r="N136" s="121"/>
    </row>
    <row r="137" spans="1:15" s="129" customFormat="1" ht="20" thickBot="1" x14ac:dyDescent="0.25">
      <c r="A137" s="16" t="str">
        <f>"Total Partner Project Cost (@ "&amp;B7&amp;") £"</f>
        <v>Total Partner Project Cost (@ ) £</v>
      </c>
      <c r="B137" s="17"/>
      <c r="C137" s="17"/>
      <c r="D137" s="17"/>
      <c r="E137" s="181">
        <f>IF($B$9="RTO/ Charity/ Not for Profit",100%,80%)</f>
        <v>0.8</v>
      </c>
      <c r="F137" s="18">
        <f>F69+F75+F82+F89+F96+F123+F133+F104+F111</f>
        <v>0</v>
      </c>
      <c r="G137" s="18">
        <f>G69+G75+G82+G89+G96+G123+G133+G104+G111</f>
        <v>0</v>
      </c>
      <c r="H137" s="18">
        <f>H69+H75+H82+H89+H96+H123+H133+H104+H111</f>
        <v>0</v>
      </c>
    </row>
    <row r="138" spans="1:15" x14ac:dyDescent="0.2">
      <c r="E138" s="130"/>
    </row>
  </sheetData>
  <sheetProtection algorithmName="SHA-512" hashValue="1vs0SkV8jcBT82+ryVYQJ3gOkWO7ZZ0L0n8LbZFohxL+ZW8PcRPNgs3pTWSFGnWmnkdYIROdLWgmwv0YQjLXhw==" saltValue="X03BXlUgLCWqJfBLtRuf5g==" spinCount="100000" sheet="1" formatCells="0" formatColumns="0" formatRows="0" insertRows="0" selectLockedCells="1"/>
  <mergeCells count="1">
    <mergeCell ref="A1:H2"/>
  </mergeCells>
  <dataValidations count="1">
    <dataValidation allowBlank="1" showInputMessage="1" showErrorMessage="1" sqref="B49 B37 B43" xr:uid="{00000000-0002-0000-0000-000000000000}"/>
  </dataValidations>
  <pageMargins left="0.70866141732283472" right="0.31496062992125984" top="0.47244094488188981" bottom="0.27559055118110237" header="0.31496062992125984" footer="0.19685039370078741"/>
  <pageSetup paperSize="9" scale="55"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'Dropdown List'!$A$11:$A$14</xm:f>
          </x14:formula1>
          <xm:sqref>B8</xm:sqref>
        </x14:dataValidation>
        <x14:dataValidation type="list" allowBlank="1" showInputMessage="1" showErrorMessage="1" xr:uid="{00000000-0002-0000-0000-000005000000}">
          <x14:formula1>
            <xm:f>'Dropdown List'!$A$20:$A$21</xm:f>
          </x14:formula1>
          <xm:sqref>B9</xm:sqref>
        </x14:dataValidation>
        <x14:dataValidation type="list" allowBlank="1" showInputMessage="1" showErrorMessage="1" xr:uid="{8A860F89-2278-467C-B8F6-03E8EF03109D}">
          <x14:formula1>
            <xm:f>'Dropdown List'!$A$1:$A$9</xm:f>
          </x14:formula1>
          <xm:sqref>A117:A122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9FA82-52F0-4C88-8229-CB43EF82028C}">
  <sheetPr codeName="Sheet7">
    <tabColor rgb="FF00A79D"/>
  </sheetPr>
  <dimension ref="A1:O138"/>
  <sheetViews>
    <sheetView zoomScale="70" zoomScaleNormal="70" workbookViewId="0">
      <pane xSplit="1" ySplit="7" topLeftCell="B75" activePane="bottomRight" state="frozen"/>
      <selection pane="topRight" activeCell="B1" sqref="B1"/>
      <selection pane="bottomLeft" activeCell="A8" sqref="A8"/>
      <selection pane="bottomRight" sqref="A1:XFD1048576"/>
    </sheetView>
  </sheetViews>
  <sheetFormatPr baseColWidth="10" defaultColWidth="9.1640625" defaultRowHeight="15" outlineLevelRow="1" outlineLevelCol="1" x14ac:dyDescent="0.2"/>
  <cols>
    <col min="1" max="1" width="51" style="20" customWidth="1"/>
    <col min="2" max="2" width="42.6640625" style="20" customWidth="1"/>
    <col min="3" max="3" width="31.5" style="20" customWidth="1" outlineLevel="1"/>
    <col min="4" max="4" width="37.1640625" style="20" customWidth="1" outlineLevel="1"/>
    <col min="5" max="5" width="44.5" style="20" bestFit="1" customWidth="1" outlineLevel="1"/>
    <col min="6" max="8" width="36.5" style="20" customWidth="1"/>
    <col min="9" max="14" width="9.1640625" style="20"/>
    <col min="15" max="16384" width="9.1640625" style="21"/>
  </cols>
  <sheetData>
    <row r="1" spans="1:8" ht="15" customHeight="1" x14ac:dyDescent="0.2">
      <c r="A1" s="188" t="str">
        <f>"Henry Royce "&amp;'Project Total'!B2&amp;" - Research Organisation Costings document"</f>
        <v>Henry Royce ICP (Royce Industrial Collaboration Programme) - Research Organisation Costings document</v>
      </c>
      <c r="B1" s="189"/>
      <c r="C1" s="189"/>
      <c r="D1" s="189"/>
      <c r="E1" s="189"/>
      <c r="F1" s="189"/>
      <c r="G1" s="189"/>
      <c r="H1" s="189"/>
    </row>
    <row r="2" spans="1:8" ht="25.5" customHeight="1" thickBot="1" x14ac:dyDescent="0.25">
      <c r="A2" s="190"/>
      <c r="B2" s="191"/>
      <c r="C2" s="191"/>
      <c r="D2" s="191"/>
      <c r="E2" s="191"/>
      <c r="F2" s="191"/>
      <c r="G2" s="191"/>
      <c r="H2" s="191"/>
    </row>
    <row r="3" spans="1:8" ht="24.75" customHeight="1" thickBot="1" x14ac:dyDescent="0.25">
      <c r="E3" s="62"/>
      <c r="F3" s="63"/>
      <c r="G3" s="63"/>
      <c r="H3" s="63"/>
    </row>
    <row r="4" spans="1:8" ht="16" thickBot="1" x14ac:dyDescent="0.25">
      <c r="A4" s="64" t="s">
        <v>34</v>
      </c>
      <c r="B4" s="65"/>
      <c r="C4" s="66" t="s">
        <v>32</v>
      </c>
      <c r="D4" s="67"/>
    </row>
    <row r="5" spans="1:8" x14ac:dyDescent="0.2">
      <c r="A5" s="62"/>
      <c r="B5" s="62"/>
    </row>
    <row r="6" spans="1:8" ht="20" thickBot="1" x14ac:dyDescent="0.3">
      <c r="A6" s="24" t="s">
        <v>19</v>
      </c>
      <c r="B6" s="44"/>
    </row>
    <row r="7" spans="1:8" ht="19" outlineLevel="1" x14ac:dyDescent="0.25">
      <c r="A7" s="27" t="s">
        <v>79</v>
      </c>
      <c r="B7" s="69"/>
      <c r="D7" s="24"/>
      <c r="G7" s="72"/>
      <c r="H7" s="72"/>
    </row>
    <row r="8" spans="1:8" ht="14.25" customHeight="1" outlineLevel="1" x14ac:dyDescent="0.2">
      <c r="A8" s="29" t="s">
        <v>36</v>
      </c>
      <c r="B8" s="31"/>
      <c r="D8" s="72" t="s">
        <v>38</v>
      </c>
      <c r="G8" s="72"/>
      <c r="H8" s="72"/>
    </row>
    <row r="9" spans="1:8" ht="14.25" customHeight="1" outlineLevel="1" x14ac:dyDescent="0.2">
      <c r="A9" s="29" t="s">
        <v>80</v>
      </c>
      <c r="B9" s="31"/>
      <c r="D9" s="72" t="s">
        <v>82</v>
      </c>
      <c r="G9" s="72"/>
      <c r="H9" s="72"/>
    </row>
    <row r="10" spans="1:8" ht="15" customHeight="1" outlineLevel="1" x14ac:dyDescent="0.2">
      <c r="A10" s="29" t="s">
        <v>23</v>
      </c>
      <c r="B10" s="34"/>
      <c r="D10" s="72" t="s">
        <v>42</v>
      </c>
      <c r="G10" s="72"/>
      <c r="H10" s="72"/>
    </row>
    <row r="11" spans="1:8" ht="15" customHeight="1" outlineLevel="1" thickBot="1" x14ac:dyDescent="0.25">
      <c r="A11" s="35" t="s">
        <v>24</v>
      </c>
      <c r="B11" s="74"/>
      <c r="C11" s="75"/>
      <c r="D11" s="21"/>
    </row>
    <row r="12" spans="1:8" x14ac:dyDescent="0.2">
      <c r="A12" s="36"/>
      <c r="B12" s="36"/>
      <c r="C12" s="36"/>
      <c r="D12" s="36"/>
    </row>
    <row r="13" spans="1:8" ht="21" customHeight="1" x14ac:dyDescent="0.25">
      <c r="A13" s="24" t="s">
        <v>83</v>
      </c>
      <c r="B13" s="37"/>
      <c r="C13" s="37"/>
      <c r="E13" s="62"/>
      <c r="F13" s="76" t="s">
        <v>44</v>
      </c>
      <c r="G13" s="76" t="s">
        <v>45</v>
      </c>
      <c r="H13" s="76" t="s">
        <v>84</v>
      </c>
    </row>
    <row r="14" spans="1:8" ht="16" thickBot="1" x14ac:dyDescent="0.25">
      <c r="A14" s="25" t="s">
        <v>85</v>
      </c>
      <c r="B14" s="38"/>
      <c r="E14" s="62"/>
      <c r="F14" s="104"/>
      <c r="G14" s="1"/>
      <c r="H14" s="1"/>
    </row>
    <row r="15" spans="1:8" outlineLevel="1" x14ac:dyDescent="0.2">
      <c r="A15" s="39" t="s">
        <v>86</v>
      </c>
      <c r="B15" s="77"/>
      <c r="E15" s="62"/>
      <c r="F15" s="1"/>
      <c r="G15" s="1"/>
      <c r="H15" s="1"/>
    </row>
    <row r="16" spans="1:8" outlineLevel="1" x14ac:dyDescent="0.2">
      <c r="A16" s="40" t="s">
        <v>87</v>
      </c>
      <c r="B16" s="78"/>
      <c r="E16" s="62"/>
      <c r="F16" s="105"/>
      <c r="G16" s="1"/>
      <c r="H16" s="1"/>
    </row>
    <row r="17" spans="1:14" ht="16" outlineLevel="1" thickBot="1" x14ac:dyDescent="0.25">
      <c r="A17" s="40" t="s">
        <v>49</v>
      </c>
      <c r="B17" s="79"/>
      <c r="E17" s="62"/>
      <c r="F17" s="105"/>
      <c r="G17" s="1"/>
      <c r="H17" s="1"/>
    </row>
    <row r="18" spans="1:14" ht="16" outlineLevel="1" thickBot="1" x14ac:dyDescent="0.25">
      <c r="A18" s="42" t="s">
        <v>50</v>
      </c>
      <c r="B18" s="43"/>
      <c r="E18" s="62"/>
      <c r="F18" s="162">
        <f>B18</f>
        <v>0</v>
      </c>
      <c r="G18" s="162">
        <f>IF($B$9="RTO/ Charity/ Not for Profit",F18*100%,F18*80%)</f>
        <v>0</v>
      </c>
      <c r="H18" s="162">
        <f>F18-G18</f>
        <v>0</v>
      </c>
    </row>
    <row r="19" spans="1:14" ht="16" outlineLevel="1" thickBot="1" x14ac:dyDescent="0.25">
      <c r="A19" s="44"/>
      <c r="B19" s="45"/>
      <c r="E19" s="62"/>
      <c r="F19" s="104"/>
      <c r="G19" s="104"/>
      <c r="H19" s="104"/>
    </row>
    <row r="20" spans="1:14" s="80" customFormat="1" outlineLevel="1" x14ac:dyDescent="0.2">
      <c r="A20" s="39" t="s">
        <v>88</v>
      </c>
      <c r="B20" s="77"/>
      <c r="E20" s="123"/>
      <c r="F20" s="105"/>
      <c r="G20" s="105"/>
      <c r="H20" s="105"/>
      <c r="I20" s="81"/>
      <c r="J20" s="81"/>
      <c r="K20" s="81"/>
      <c r="L20" s="81"/>
      <c r="M20" s="81"/>
      <c r="N20" s="81"/>
    </row>
    <row r="21" spans="1:14" outlineLevel="1" x14ac:dyDescent="0.2">
      <c r="A21" s="40" t="s">
        <v>87</v>
      </c>
      <c r="B21" s="79"/>
      <c r="E21" s="62"/>
      <c r="F21" s="105"/>
      <c r="G21" s="105"/>
      <c r="H21" s="105"/>
    </row>
    <row r="22" spans="1:14" ht="16" outlineLevel="1" thickBot="1" x14ac:dyDescent="0.25">
      <c r="A22" s="40" t="s">
        <v>49</v>
      </c>
      <c r="B22" s="79"/>
      <c r="E22" s="62"/>
      <c r="F22" s="105"/>
      <c r="G22" s="105"/>
      <c r="H22" s="105"/>
    </row>
    <row r="23" spans="1:14" ht="16" outlineLevel="1" thickBot="1" x14ac:dyDescent="0.25">
      <c r="A23" s="42" t="s">
        <v>50</v>
      </c>
      <c r="B23" s="43"/>
      <c r="E23" s="62"/>
      <c r="F23" s="162">
        <f>B23</f>
        <v>0</v>
      </c>
      <c r="G23" s="162">
        <f>IF($B$9="RTO/ Charity/ Not for Profit",F23*100%,F23*80%)</f>
        <v>0</v>
      </c>
      <c r="H23" s="162">
        <f t="shared" ref="H23:H66" si="0">F23-G23</f>
        <v>0</v>
      </c>
    </row>
    <row r="24" spans="1:14" ht="16" outlineLevel="1" thickBot="1" x14ac:dyDescent="0.25">
      <c r="A24" s="44"/>
      <c r="B24" s="45"/>
      <c r="E24" s="62"/>
      <c r="F24" s="104"/>
      <c r="G24" s="104"/>
      <c r="H24" s="104"/>
    </row>
    <row r="25" spans="1:14" outlineLevel="1" x14ac:dyDescent="0.2">
      <c r="A25" s="39" t="s">
        <v>88</v>
      </c>
      <c r="B25" s="77"/>
      <c r="E25" s="62"/>
      <c r="F25" s="1"/>
      <c r="G25" s="1"/>
      <c r="H25" s="1"/>
    </row>
    <row r="26" spans="1:14" outlineLevel="1" x14ac:dyDescent="0.2">
      <c r="A26" s="40" t="s">
        <v>87</v>
      </c>
      <c r="B26" s="79"/>
      <c r="E26" s="62"/>
      <c r="F26" s="105"/>
      <c r="G26" s="105"/>
      <c r="H26" s="105"/>
    </row>
    <row r="27" spans="1:14" ht="16" outlineLevel="1" thickBot="1" x14ac:dyDescent="0.25">
      <c r="A27" s="40" t="s">
        <v>49</v>
      </c>
      <c r="B27" s="79"/>
      <c r="E27" s="62"/>
      <c r="F27" s="105"/>
      <c r="G27" s="105"/>
      <c r="H27" s="105"/>
    </row>
    <row r="28" spans="1:14" ht="16" outlineLevel="1" thickBot="1" x14ac:dyDescent="0.25">
      <c r="A28" s="42" t="s">
        <v>50</v>
      </c>
      <c r="B28" s="43"/>
      <c r="E28" s="62"/>
      <c r="F28" s="162">
        <f>B28</f>
        <v>0</v>
      </c>
      <c r="G28" s="162">
        <f>IF($B$9="RTO/ Charity/ Not for Profit",F28*100%,F28*80%)</f>
        <v>0</v>
      </c>
      <c r="H28" s="162">
        <f t="shared" si="0"/>
        <v>0</v>
      </c>
    </row>
    <row r="29" spans="1:14" ht="16" outlineLevel="1" thickBot="1" x14ac:dyDescent="0.25">
      <c r="A29" s="44"/>
      <c r="B29" s="45"/>
      <c r="E29" s="62"/>
      <c r="F29" s="104"/>
      <c r="G29" s="104"/>
      <c r="H29" s="104"/>
    </row>
    <row r="30" spans="1:14" outlineLevel="1" x14ac:dyDescent="0.2">
      <c r="A30" s="39" t="s">
        <v>88</v>
      </c>
      <c r="B30" s="77"/>
      <c r="E30" s="62"/>
      <c r="F30" s="1"/>
      <c r="G30" s="1"/>
      <c r="H30" s="1"/>
    </row>
    <row r="31" spans="1:14" outlineLevel="1" x14ac:dyDescent="0.2">
      <c r="A31" s="40" t="s">
        <v>87</v>
      </c>
      <c r="B31" s="79"/>
      <c r="E31" s="62"/>
      <c r="F31" s="105"/>
      <c r="G31" s="105"/>
      <c r="H31" s="105"/>
    </row>
    <row r="32" spans="1:14" ht="16" outlineLevel="1" thickBot="1" x14ac:dyDescent="0.25">
      <c r="A32" s="40" t="s">
        <v>49</v>
      </c>
      <c r="B32" s="79"/>
      <c r="E32" s="62"/>
      <c r="F32" s="105"/>
      <c r="G32" s="105"/>
      <c r="H32" s="105"/>
    </row>
    <row r="33" spans="1:8" ht="16" outlineLevel="1" thickBot="1" x14ac:dyDescent="0.25">
      <c r="A33" s="42" t="s">
        <v>50</v>
      </c>
      <c r="B33" s="43"/>
      <c r="E33" s="62"/>
      <c r="F33" s="162">
        <f>B33</f>
        <v>0</v>
      </c>
      <c r="G33" s="162">
        <f>IF($B$9="RTO/ Charity/ Not for Profit",F33*100%,F33*80%)</f>
        <v>0</v>
      </c>
      <c r="H33" s="162">
        <f t="shared" si="0"/>
        <v>0</v>
      </c>
    </row>
    <row r="34" spans="1:8" x14ac:dyDescent="0.2">
      <c r="A34" s="44"/>
      <c r="B34" s="45"/>
      <c r="E34" s="62"/>
      <c r="F34" s="104"/>
      <c r="G34" s="104"/>
      <c r="H34" s="104"/>
    </row>
    <row r="35" spans="1:8" ht="20" thickBot="1" x14ac:dyDescent="0.3">
      <c r="A35" s="24" t="s">
        <v>89</v>
      </c>
      <c r="B35" s="45"/>
      <c r="E35" s="62"/>
      <c r="F35" s="104"/>
      <c r="G35" s="104"/>
      <c r="H35" s="104"/>
    </row>
    <row r="36" spans="1:8" outlineLevel="1" x14ac:dyDescent="0.2">
      <c r="A36" s="39" t="s">
        <v>47</v>
      </c>
      <c r="B36" s="77"/>
      <c r="E36" s="62"/>
      <c r="F36" s="1"/>
      <c r="G36" s="1"/>
      <c r="H36" s="1"/>
    </row>
    <row r="37" spans="1:8" outlineLevel="1" x14ac:dyDescent="0.2">
      <c r="A37" s="40" t="s">
        <v>90</v>
      </c>
      <c r="B37" s="78"/>
      <c r="E37" s="62"/>
      <c r="F37" s="104"/>
      <c r="G37" s="104"/>
      <c r="H37" s="104"/>
    </row>
    <row r="38" spans="1:8" outlineLevel="1" x14ac:dyDescent="0.2">
      <c r="A38" s="124" t="s">
        <v>91</v>
      </c>
      <c r="B38" s="78"/>
      <c r="E38" s="62"/>
      <c r="F38" s="105"/>
      <c r="G38" s="105"/>
      <c r="H38" s="105"/>
    </row>
    <row r="39" spans="1:8" ht="16" outlineLevel="1" thickBot="1" x14ac:dyDescent="0.25">
      <c r="A39" s="40" t="s">
        <v>49</v>
      </c>
      <c r="B39" s="79"/>
      <c r="E39" s="62"/>
      <c r="F39" s="104"/>
      <c r="G39" s="104"/>
      <c r="H39" s="104"/>
    </row>
    <row r="40" spans="1:8" ht="16" outlineLevel="1" thickBot="1" x14ac:dyDescent="0.25">
      <c r="A40" s="42" t="s">
        <v>50</v>
      </c>
      <c r="B40" s="43"/>
      <c r="E40" s="62"/>
      <c r="F40" s="162">
        <f>B40</f>
        <v>0</v>
      </c>
      <c r="G40" s="162">
        <f>IF($B$9="RTO/ Charity/ Not for Profit",F40*100%,F40*80%)</f>
        <v>0</v>
      </c>
      <c r="H40" s="162">
        <f t="shared" si="0"/>
        <v>0</v>
      </c>
    </row>
    <row r="41" spans="1:8" ht="16" outlineLevel="1" thickBot="1" x14ac:dyDescent="0.25">
      <c r="A41" s="44"/>
      <c r="B41" s="45"/>
      <c r="E41" s="62"/>
      <c r="F41" s="104"/>
      <c r="G41" s="104"/>
      <c r="H41" s="104"/>
    </row>
    <row r="42" spans="1:8" outlineLevel="1" x14ac:dyDescent="0.2">
      <c r="A42" s="39" t="s">
        <v>47</v>
      </c>
      <c r="B42" s="77"/>
      <c r="E42" s="62"/>
      <c r="F42" s="1"/>
      <c r="G42" s="1"/>
      <c r="H42" s="1"/>
    </row>
    <row r="43" spans="1:8" outlineLevel="1" x14ac:dyDescent="0.2">
      <c r="A43" s="40" t="s">
        <v>90</v>
      </c>
      <c r="B43" s="78"/>
      <c r="E43" s="62"/>
      <c r="F43" s="104"/>
      <c r="G43" s="104"/>
      <c r="H43" s="104"/>
    </row>
    <row r="44" spans="1:8" outlineLevel="1" x14ac:dyDescent="0.2">
      <c r="A44" s="124" t="s">
        <v>91</v>
      </c>
      <c r="B44" s="78"/>
      <c r="E44" s="62"/>
      <c r="F44" s="105"/>
      <c r="G44" s="105"/>
      <c r="H44" s="105"/>
    </row>
    <row r="45" spans="1:8" ht="16" outlineLevel="1" thickBot="1" x14ac:dyDescent="0.25">
      <c r="A45" s="40" t="s">
        <v>49</v>
      </c>
      <c r="B45" s="79"/>
      <c r="E45" s="62"/>
      <c r="F45" s="104"/>
      <c r="G45" s="104"/>
      <c r="H45" s="104"/>
    </row>
    <row r="46" spans="1:8" ht="16" outlineLevel="1" thickBot="1" x14ac:dyDescent="0.25">
      <c r="A46" s="42" t="s">
        <v>50</v>
      </c>
      <c r="B46" s="43"/>
      <c r="E46" s="62"/>
      <c r="F46" s="162">
        <f>B46</f>
        <v>0</v>
      </c>
      <c r="G46" s="162">
        <f>IF($B$9="RTO/ Charity/ Not for Profit",F46*100%,F46*80%)</f>
        <v>0</v>
      </c>
      <c r="H46" s="162">
        <f t="shared" si="0"/>
        <v>0</v>
      </c>
    </row>
    <row r="47" spans="1:8" ht="16" outlineLevel="1" thickBot="1" x14ac:dyDescent="0.25">
      <c r="A47" s="44"/>
      <c r="B47" s="45"/>
      <c r="E47" s="62"/>
      <c r="F47" s="104"/>
      <c r="G47" s="104"/>
      <c r="H47" s="104"/>
    </row>
    <row r="48" spans="1:8" outlineLevel="1" x14ac:dyDescent="0.2">
      <c r="A48" s="39" t="s">
        <v>47</v>
      </c>
      <c r="B48" s="77"/>
      <c r="E48" s="62"/>
      <c r="F48" s="1"/>
      <c r="G48" s="1"/>
      <c r="H48" s="1"/>
    </row>
    <row r="49" spans="1:8" outlineLevel="1" x14ac:dyDescent="0.2">
      <c r="A49" s="40" t="s">
        <v>90</v>
      </c>
      <c r="B49" s="78"/>
      <c r="E49" s="62"/>
      <c r="F49" s="104"/>
      <c r="G49" s="104"/>
      <c r="H49" s="104"/>
    </row>
    <row r="50" spans="1:8" outlineLevel="1" x14ac:dyDescent="0.2">
      <c r="A50" s="124" t="s">
        <v>91</v>
      </c>
      <c r="B50" s="78"/>
      <c r="E50" s="62"/>
      <c r="F50" s="105"/>
      <c r="G50" s="105"/>
      <c r="H50" s="105"/>
    </row>
    <row r="51" spans="1:8" ht="16" outlineLevel="1" thickBot="1" x14ac:dyDescent="0.25">
      <c r="A51" s="40" t="s">
        <v>49</v>
      </c>
      <c r="B51" s="79"/>
      <c r="E51" s="62"/>
      <c r="F51" s="104"/>
      <c r="G51" s="104"/>
      <c r="H51" s="104"/>
    </row>
    <row r="52" spans="1:8" ht="16" outlineLevel="1" thickBot="1" x14ac:dyDescent="0.25">
      <c r="A52" s="42" t="s">
        <v>50</v>
      </c>
      <c r="B52" s="43"/>
      <c r="E52" s="62"/>
      <c r="F52" s="162">
        <f>B52</f>
        <v>0</v>
      </c>
      <c r="G52" s="162">
        <f>IF($B$9="RTO/ Charity/ Not for Profit",F52*100%,F52*80%)</f>
        <v>0</v>
      </c>
      <c r="H52" s="162">
        <f t="shared" si="0"/>
        <v>0</v>
      </c>
    </row>
    <row r="53" spans="1:8" x14ac:dyDescent="0.2">
      <c r="A53" s="44"/>
      <c r="B53" s="45"/>
      <c r="E53" s="62"/>
      <c r="F53" s="104"/>
      <c r="G53" s="104"/>
      <c r="H53" s="104"/>
    </row>
    <row r="54" spans="1:8" ht="21" customHeight="1" x14ac:dyDescent="0.25">
      <c r="A54" s="125" t="s">
        <v>92</v>
      </c>
      <c r="B54" s="126"/>
      <c r="E54" s="62"/>
      <c r="F54" s="104"/>
      <c r="G54" s="104"/>
      <c r="H54" s="104"/>
    </row>
    <row r="55" spans="1:8" ht="16" thickBot="1" x14ac:dyDescent="0.25">
      <c r="A55" s="26" t="s">
        <v>93</v>
      </c>
      <c r="B55" s="25"/>
      <c r="E55" s="62"/>
      <c r="F55" s="104"/>
      <c r="G55" s="104"/>
      <c r="H55" s="104"/>
    </row>
    <row r="56" spans="1:8" outlineLevel="1" x14ac:dyDescent="0.2">
      <c r="A56" s="39" t="s">
        <v>47</v>
      </c>
      <c r="B56" s="77"/>
      <c r="E56" s="62"/>
      <c r="F56" s="1"/>
      <c r="G56" s="1"/>
      <c r="H56" s="1"/>
    </row>
    <row r="57" spans="1:8" outlineLevel="1" x14ac:dyDescent="0.2">
      <c r="A57" s="40" t="s">
        <v>90</v>
      </c>
      <c r="B57" s="78"/>
      <c r="E57" s="62"/>
      <c r="F57" s="104"/>
      <c r="G57" s="104"/>
      <c r="H57" s="104"/>
    </row>
    <row r="58" spans="1:8" outlineLevel="1" x14ac:dyDescent="0.2">
      <c r="A58" s="124" t="s">
        <v>91</v>
      </c>
      <c r="B58" s="78"/>
      <c r="E58" s="62"/>
      <c r="F58" s="105"/>
      <c r="G58" s="105"/>
      <c r="H58" s="105"/>
    </row>
    <row r="59" spans="1:8" ht="16" outlineLevel="1" thickBot="1" x14ac:dyDescent="0.25">
      <c r="A59" s="40" t="s">
        <v>49</v>
      </c>
      <c r="B59" s="79"/>
      <c r="E59" s="62"/>
      <c r="F59" s="104"/>
      <c r="G59" s="104"/>
      <c r="H59" s="104"/>
    </row>
    <row r="60" spans="1:8" ht="16" outlineLevel="1" thickBot="1" x14ac:dyDescent="0.25">
      <c r="A60" s="42" t="s">
        <v>50</v>
      </c>
      <c r="B60" s="43"/>
      <c r="E60" s="62"/>
      <c r="F60" s="162">
        <f>B60</f>
        <v>0</v>
      </c>
      <c r="G60" s="162">
        <f>IF($B$9="RTO/ Charity/ Not for Profit",F60*100%,F60*80%)</f>
        <v>0</v>
      </c>
      <c r="H60" s="162">
        <f t="shared" si="0"/>
        <v>0</v>
      </c>
    </row>
    <row r="61" spans="1:8" ht="16" outlineLevel="1" thickBot="1" x14ac:dyDescent="0.25">
      <c r="A61" s="44"/>
      <c r="B61" s="45"/>
      <c r="E61" s="62"/>
      <c r="F61" s="104"/>
      <c r="G61" s="104"/>
      <c r="H61" s="104"/>
    </row>
    <row r="62" spans="1:8" outlineLevel="1" x14ac:dyDescent="0.2">
      <c r="A62" s="39" t="s">
        <v>47</v>
      </c>
      <c r="B62" s="77"/>
      <c r="E62" s="62"/>
      <c r="F62" s="1"/>
      <c r="G62" s="1"/>
      <c r="H62" s="1"/>
    </row>
    <row r="63" spans="1:8" outlineLevel="1" x14ac:dyDescent="0.2">
      <c r="A63" s="40" t="s">
        <v>90</v>
      </c>
      <c r="B63" s="78"/>
      <c r="E63" s="62"/>
      <c r="F63" s="104"/>
      <c r="G63" s="104"/>
      <c r="H63" s="104"/>
    </row>
    <row r="64" spans="1:8" outlineLevel="1" x14ac:dyDescent="0.2">
      <c r="A64" s="124" t="s">
        <v>91</v>
      </c>
      <c r="B64" s="78"/>
      <c r="E64" s="62"/>
      <c r="F64" s="1"/>
      <c r="G64" s="1"/>
      <c r="H64" s="1"/>
    </row>
    <row r="65" spans="1:8" ht="16" outlineLevel="1" thickBot="1" x14ac:dyDescent="0.25">
      <c r="A65" s="40" t="s">
        <v>49</v>
      </c>
      <c r="B65" s="79"/>
      <c r="E65" s="62"/>
      <c r="F65" s="1"/>
      <c r="G65" s="1"/>
      <c r="H65" s="1"/>
    </row>
    <row r="66" spans="1:8" ht="16" outlineLevel="1" thickBot="1" x14ac:dyDescent="0.25">
      <c r="A66" s="42" t="s">
        <v>50</v>
      </c>
      <c r="B66" s="43"/>
      <c r="E66" s="62"/>
      <c r="F66" s="162">
        <f>B66</f>
        <v>0</v>
      </c>
      <c r="G66" s="162">
        <f>IF($B$9="RTO/ Charity/ Not for Profit",F66*100%,F66*80%)</f>
        <v>0</v>
      </c>
      <c r="H66" s="162">
        <f t="shared" si="0"/>
        <v>0</v>
      </c>
    </row>
    <row r="67" spans="1:8" ht="16" thickBot="1" x14ac:dyDescent="0.25">
      <c r="A67" s="44"/>
      <c r="B67" s="45"/>
      <c r="E67" s="62"/>
      <c r="F67" s="104"/>
      <c r="G67" s="104"/>
      <c r="H67" s="104"/>
    </row>
    <row r="68" spans="1:8" ht="16" thickBot="1" x14ac:dyDescent="0.25">
      <c r="A68" s="44"/>
      <c r="B68" s="45"/>
      <c r="E68" s="62"/>
      <c r="F68" s="111" t="s">
        <v>52</v>
      </c>
      <c r="G68" s="111"/>
      <c r="H68" s="111"/>
    </row>
    <row r="69" spans="1:8" ht="16" thickBot="1" x14ac:dyDescent="0.25">
      <c r="A69" s="44"/>
      <c r="B69" s="45"/>
      <c r="E69" s="62"/>
      <c r="F69" s="112">
        <f>SUM(F18,F23,F28,F33,F40,F46,F52,F60,F66)</f>
        <v>0</v>
      </c>
      <c r="G69" s="112">
        <f>IF($B$9="RTO/ Charity/ Not for Profit",F69*100%,F69*80%)</f>
        <v>0</v>
      </c>
      <c r="H69" s="112">
        <f t="shared" ref="H69" si="1">F69-G69</f>
        <v>0</v>
      </c>
    </row>
    <row r="70" spans="1:8" ht="20" thickBot="1" x14ac:dyDescent="0.3">
      <c r="A70" s="24" t="s">
        <v>53</v>
      </c>
      <c r="B70" s="44"/>
      <c r="D70" s="21"/>
      <c r="E70" s="62"/>
      <c r="F70" s="104"/>
      <c r="G70" s="104"/>
      <c r="H70" s="104"/>
    </row>
    <row r="71" spans="1:8" x14ac:dyDescent="0.2">
      <c r="A71" s="68" t="s">
        <v>54</v>
      </c>
      <c r="B71" s="127" t="s">
        <v>55</v>
      </c>
      <c r="D71" s="21"/>
      <c r="E71" s="62"/>
      <c r="F71" s="104"/>
      <c r="G71" s="104"/>
      <c r="H71" s="104"/>
    </row>
    <row r="72" spans="1:8" x14ac:dyDescent="0.2">
      <c r="A72" s="153"/>
      <c r="B72" s="41">
        <v>0</v>
      </c>
      <c r="D72" s="21"/>
      <c r="E72" s="62"/>
      <c r="F72" s="104"/>
      <c r="G72" s="104"/>
      <c r="H72" s="104"/>
    </row>
    <row r="73" spans="1:8" ht="16" thickBot="1" x14ac:dyDescent="0.25">
      <c r="A73" s="153"/>
      <c r="B73" s="41">
        <v>0</v>
      </c>
      <c r="D73" s="21"/>
      <c r="E73" s="62"/>
      <c r="F73" s="104"/>
      <c r="G73" s="104"/>
      <c r="H73" s="104"/>
    </row>
    <row r="74" spans="1:8" ht="16" thickBot="1" x14ac:dyDescent="0.25">
      <c r="A74" s="153"/>
      <c r="B74" s="41">
        <v>0</v>
      </c>
      <c r="D74" s="21"/>
      <c r="E74" s="62"/>
      <c r="F74" s="111" t="s">
        <v>56</v>
      </c>
      <c r="G74" s="111"/>
      <c r="H74" s="111"/>
    </row>
    <row r="75" spans="1:8" ht="16" thickBot="1" x14ac:dyDescent="0.25">
      <c r="A75" s="154"/>
      <c r="B75" s="43">
        <v>0</v>
      </c>
      <c r="D75" s="21"/>
      <c r="E75" s="62"/>
      <c r="F75" s="112">
        <f>SUM(B72:B75)</f>
        <v>0</v>
      </c>
      <c r="G75" s="112">
        <f>IF($B$9="RTO/ Charity/ Not for Profit",F75*100%,F75*80%)</f>
        <v>0</v>
      </c>
      <c r="H75" s="112">
        <f t="shared" ref="H75:H96" si="2">F75-G75</f>
        <v>0</v>
      </c>
    </row>
    <row r="76" spans="1:8" x14ac:dyDescent="0.2">
      <c r="A76" s="44"/>
      <c r="B76" s="44"/>
      <c r="D76" s="21"/>
      <c r="E76" s="62"/>
      <c r="F76" s="104"/>
      <c r="G76" s="104"/>
      <c r="H76" s="104"/>
    </row>
    <row r="77" spans="1:8" ht="20" thickBot="1" x14ac:dyDescent="0.3">
      <c r="A77" s="24" t="s">
        <v>94</v>
      </c>
      <c r="B77" s="44"/>
      <c r="D77" s="21"/>
      <c r="E77" s="62"/>
      <c r="F77" s="104"/>
      <c r="G77" s="104"/>
      <c r="H77" s="104"/>
    </row>
    <row r="78" spans="1:8" x14ac:dyDescent="0.2">
      <c r="A78" s="68" t="s">
        <v>54</v>
      </c>
      <c r="B78" s="127" t="s">
        <v>55</v>
      </c>
      <c r="D78" s="21"/>
      <c r="E78" s="62"/>
      <c r="F78" s="104"/>
      <c r="G78" s="104"/>
      <c r="H78" s="104"/>
    </row>
    <row r="79" spans="1:8" x14ac:dyDescent="0.2">
      <c r="A79" s="153"/>
      <c r="B79" s="41">
        <v>0</v>
      </c>
      <c r="D79" s="21"/>
      <c r="E79" s="62"/>
      <c r="F79" s="104"/>
      <c r="G79" s="104"/>
      <c r="H79" s="104"/>
    </row>
    <row r="80" spans="1:8" ht="16" thickBot="1" x14ac:dyDescent="0.25">
      <c r="A80" s="153"/>
      <c r="B80" s="41">
        <v>0</v>
      </c>
      <c r="D80" s="21"/>
      <c r="E80" s="62"/>
      <c r="F80" s="104"/>
      <c r="G80" s="104"/>
      <c r="H80" s="104"/>
    </row>
    <row r="81" spans="1:8" ht="16" thickBot="1" x14ac:dyDescent="0.25">
      <c r="A81" s="153"/>
      <c r="B81" s="41">
        <v>0</v>
      </c>
      <c r="D81" s="21"/>
      <c r="E81" s="62"/>
      <c r="F81" s="111" t="s">
        <v>58</v>
      </c>
      <c r="G81" s="111"/>
      <c r="H81" s="111"/>
    </row>
    <row r="82" spans="1:8" ht="16" thickBot="1" x14ac:dyDescent="0.25">
      <c r="A82" s="154"/>
      <c r="B82" s="43">
        <v>0</v>
      </c>
      <c r="D82" s="21"/>
      <c r="E82" s="62"/>
      <c r="F82" s="112">
        <f>SUM(B79:B82)</f>
        <v>0</v>
      </c>
      <c r="G82" s="112">
        <f>IF($B$9="RTO/ Charity/ Not for Profit",F82*100%,F82*80%)</f>
        <v>0</v>
      </c>
      <c r="H82" s="112">
        <f t="shared" si="2"/>
        <v>0</v>
      </c>
    </row>
    <row r="83" spans="1:8" x14ac:dyDescent="0.2">
      <c r="A83" s="44"/>
      <c r="B83" s="44"/>
      <c r="D83" s="21"/>
      <c r="E83" s="62"/>
      <c r="F83" s="104"/>
      <c r="G83" s="104"/>
      <c r="H83" s="104"/>
    </row>
    <row r="84" spans="1:8" ht="20" thickBot="1" x14ac:dyDescent="0.3">
      <c r="A84" s="24" t="s">
        <v>59</v>
      </c>
      <c r="B84" s="44"/>
      <c r="D84" s="21"/>
      <c r="E84" s="62"/>
      <c r="F84" s="104"/>
      <c r="G84" s="104"/>
      <c r="H84" s="104"/>
    </row>
    <row r="85" spans="1:8" x14ac:dyDescent="0.2">
      <c r="A85" s="68" t="s">
        <v>54</v>
      </c>
      <c r="B85" s="127" t="s">
        <v>55</v>
      </c>
      <c r="D85" s="21"/>
      <c r="E85" s="62"/>
      <c r="F85" s="104"/>
      <c r="G85" s="104"/>
      <c r="H85" s="104"/>
    </row>
    <row r="86" spans="1:8" x14ac:dyDescent="0.2">
      <c r="A86" s="153"/>
      <c r="B86" s="41">
        <v>0</v>
      </c>
      <c r="D86" s="21"/>
      <c r="E86" s="62"/>
      <c r="F86" s="104"/>
      <c r="G86" s="104"/>
      <c r="H86" s="104"/>
    </row>
    <row r="87" spans="1:8" ht="16" thickBot="1" x14ac:dyDescent="0.25">
      <c r="A87" s="153"/>
      <c r="B87" s="41">
        <v>0</v>
      </c>
      <c r="D87" s="21"/>
      <c r="E87" s="62"/>
      <c r="F87" s="104"/>
      <c r="G87" s="104"/>
      <c r="H87" s="104"/>
    </row>
    <row r="88" spans="1:8" ht="16" thickBot="1" x14ac:dyDescent="0.25">
      <c r="A88" s="153"/>
      <c r="B88" s="41">
        <v>0</v>
      </c>
      <c r="D88" s="21"/>
      <c r="E88" s="62"/>
      <c r="F88" s="111" t="s">
        <v>95</v>
      </c>
      <c r="G88" s="111"/>
      <c r="H88" s="111"/>
    </row>
    <row r="89" spans="1:8" ht="16" thickBot="1" x14ac:dyDescent="0.25">
      <c r="A89" s="154"/>
      <c r="B89" s="43">
        <v>0</v>
      </c>
      <c r="D89" s="21"/>
      <c r="E89" s="62"/>
      <c r="F89" s="112">
        <f>SUM(B86:B89)</f>
        <v>0</v>
      </c>
      <c r="G89" s="112">
        <f>IF($B$9="RTO/ Charity/ Not for Profit",F89*100%,F89*80%)</f>
        <v>0</v>
      </c>
      <c r="H89" s="112">
        <f t="shared" si="2"/>
        <v>0</v>
      </c>
    </row>
    <row r="90" spans="1:8" x14ac:dyDescent="0.2">
      <c r="A90" s="44"/>
      <c r="B90" s="44"/>
      <c r="C90" s="44"/>
      <c r="D90" s="21"/>
      <c r="E90" s="62"/>
      <c r="F90" s="61"/>
      <c r="G90" s="61"/>
      <c r="H90" s="61"/>
    </row>
    <row r="91" spans="1:8" ht="20" thickBot="1" x14ac:dyDescent="0.3">
      <c r="A91" s="85" t="s">
        <v>96</v>
      </c>
      <c r="D91" s="21"/>
      <c r="E91" s="62"/>
      <c r="F91" s="104"/>
      <c r="G91" s="104"/>
      <c r="H91" s="104"/>
    </row>
    <row r="92" spans="1:8" x14ac:dyDescent="0.2">
      <c r="A92" s="68" t="s">
        <v>62</v>
      </c>
      <c r="B92" s="127" t="s">
        <v>55</v>
      </c>
      <c r="C92" s="44"/>
      <c r="D92" s="21"/>
      <c r="E92" s="62"/>
      <c r="F92" s="61"/>
      <c r="G92" s="61"/>
      <c r="H92" s="61"/>
    </row>
    <row r="93" spans="1:8" x14ac:dyDescent="0.2">
      <c r="A93" s="84"/>
      <c r="B93" s="86">
        <v>0</v>
      </c>
      <c r="C93" s="44"/>
      <c r="D93" s="21"/>
      <c r="E93" s="62"/>
      <c r="F93" s="61"/>
      <c r="G93" s="61"/>
      <c r="H93" s="61"/>
    </row>
    <row r="94" spans="1:8" ht="16" thickBot="1" x14ac:dyDescent="0.25">
      <c r="A94" s="84"/>
      <c r="B94" s="41">
        <v>0</v>
      </c>
      <c r="C94" s="44"/>
      <c r="D94" s="21"/>
      <c r="E94" s="62"/>
      <c r="F94" s="61"/>
      <c r="G94" s="61"/>
      <c r="H94" s="61"/>
    </row>
    <row r="95" spans="1:8" ht="16" thickBot="1" x14ac:dyDescent="0.25">
      <c r="A95" s="84"/>
      <c r="B95" s="41">
        <v>0</v>
      </c>
      <c r="D95" s="21"/>
      <c r="E95" s="62"/>
      <c r="F95" s="111" t="s">
        <v>63</v>
      </c>
      <c r="G95" s="111"/>
      <c r="H95" s="111"/>
    </row>
    <row r="96" spans="1:8" ht="16" thickBot="1" x14ac:dyDescent="0.25">
      <c r="A96" s="89"/>
      <c r="B96" s="43">
        <v>0</v>
      </c>
      <c r="D96" s="21"/>
      <c r="E96" s="62"/>
      <c r="F96" s="112">
        <f>SUM(B93:B96)</f>
        <v>0</v>
      </c>
      <c r="G96" s="112">
        <f>IF($B$9="RTO/ Charity/ Not for Profit",F96*100%,F96*80%)</f>
        <v>0</v>
      </c>
      <c r="H96" s="112">
        <f t="shared" si="2"/>
        <v>0</v>
      </c>
    </row>
    <row r="97" spans="1:8" x14ac:dyDescent="0.2">
      <c r="D97" s="99"/>
      <c r="E97" s="62"/>
      <c r="F97" s="104"/>
      <c r="G97" s="104"/>
      <c r="H97" s="104"/>
    </row>
    <row r="98" spans="1:8" ht="20" thickBot="1" x14ac:dyDescent="0.3">
      <c r="A98" s="85" t="s">
        <v>97</v>
      </c>
      <c r="D98" s="99"/>
      <c r="E98" s="62"/>
      <c r="F98" s="104"/>
      <c r="G98" s="104"/>
      <c r="H98" s="104"/>
    </row>
    <row r="99" spans="1:8" x14ac:dyDescent="0.2">
      <c r="A99" s="68" t="s">
        <v>62</v>
      </c>
      <c r="B99" s="127" t="s">
        <v>55</v>
      </c>
      <c r="D99" s="99"/>
      <c r="E99" s="62"/>
      <c r="F99" s="104"/>
      <c r="G99" s="104"/>
      <c r="H99" s="104"/>
    </row>
    <row r="100" spans="1:8" x14ac:dyDescent="0.2">
      <c r="A100" s="84"/>
      <c r="B100" s="86">
        <v>0</v>
      </c>
      <c r="D100" s="99"/>
      <c r="E100" s="62"/>
      <c r="F100" s="104"/>
      <c r="G100" s="104"/>
      <c r="H100" s="104"/>
    </row>
    <row r="101" spans="1:8" x14ac:dyDescent="0.2">
      <c r="A101" s="84"/>
      <c r="B101" s="41">
        <v>0</v>
      </c>
      <c r="D101" s="99"/>
      <c r="E101" s="62"/>
      <c r="F101" s="104"/>
      <c r="G101" s="104"/>
      <c r="H101" s="104"/>
    </row>
    <row r="102" spans="1:8" ht="16" thickBot="1" x14ac:dyDescent="0.25">
      <c r="A102" s="84"/>
      <c r="B102" s="41">
        <v>0</v>
      </c>
      <c r="D102" s="99"/>
      <c r="E102" s="62"/>
      <c r="F102" s="104"/>
      <c r="G102" s="104"/>
      <c r="H102" s="104"/>
    </row>
    <row r="103" spans="1:8" ht="16" thickBot="1" x14ac:dyDescent="0.25">
      <c r="A103" s="89"/>
      <c r="B103" s="43">
        <v>0</v>
      </c>
      <c r="D103" s="99"/>
      <c r="E103" s="62"/>
      <c r="F103" s="111" t="s">
        <v>98</v>
      </c>
      <c r="G103" s="111"/>
      <c r="H103" s="111"/>
    </row>
    <row r="104" spans="1:8" ht="16" thickBot="1" x14ac:dyDescent="0.25">
      <c r="D104" s="99"/>
      <c r="E104" s="62"/>
      <c r="F104" s="112">
        <f>SUM(B100:B103)</f>
        <v>0</v>
      </c>
      <c r="G104" s="112">
        <f>IF($B$9="RTO/ Charity/ Not for Profit",F104*100%,F104*80%)</f>
        <v>0</v>
      </c>
      <c r="H104" s="112">
        <f t="shared" ref="H104" si="3">F104-G104</f>
        <v>0</v>
      </c>
    </row>
    <row r="105" spans="1:8" ht="20" thickBot="1" x14ac:dyDescent="0.3">
      <c r="A105" s="85" t="s">
        <v>139</v>
      </c>
      <c r="D105" s="99"/>
      <c r="E105" s="62"/>
      <c r="F105" s="104"/>
      <c r="G105" s="104"/>
      <c r="H105" s="104"/>
    </row>
    <row r="106" spans="1:8" x14ac:dyDescent="0.2">
      <c r="A106" s="68" t="s">
        <v>62</v>
      </c>
      <c r="B106" s="127" t="s">
        <v>55</v>
      </c>
      <c r="D106" s="99"/>
      <c r="E106" s="62"/>
      <c r="F106" s="104"/>
      <c r="G106" s="104"/>
      <c r="H106" s="104"/>
    </row>
    <row r="107" spans="1:8" x14ac:dyDescent="0.2">
      <c r="A107" s="84"/>
      <c r="B107" s="86">
        <v>0</v>
      </c>
      <c r="D107" s="99"/>
      <c r="E107" s="62"/>
      <c r="F107" s="104"/>
      <c r="G107" s="104"/>
      <c r="H107" s="104"/>
    </row>
    <row r="108" spans="1:8" x14ac:dyDescent="0.2">
      <c r="A108" s="84"/>
      <c r="B108" s="41">
        <v>0</v>
      </c>
      <c r="D108" s="99"/>
      <c r="E108" s="62"/>
      <c r="F108" s="104"/>
      <c r="G108" s="104"/>
      <c r="H108" s="104"/>
    </row>
    <row r="109" spans="1:8" ht="16" thickBot="1" x14ac:dyDescent="0.25">
      <c r="A109" s="84"/>
      <c r="B109" s="41">
        <v>0</v>
      </c>
      <c r="D109" s="99"/>
      <c r="E109" s="62"/>
      <c r="F109" s="104"/>
      <c r="G109" s="104"/>
      <c r="H109" s="104"/>
    </row>
    <row r="110" spans="1:8" ht="16" thickBot="1" x14ac:dyDescent="0.25">
      <c r="A110" s="89"/>
      <c r="B110" s="43">
        <v>0</v>
      </c>
      <c r="D110" s="99"/>
      <c r="E110" s="62"/>
      <c r="F110" s="111" t="s">
        <v>99</v>
      </c>
      <c r="G110" s="111"/>
      <c r="H110" s="111"/>
    </row>
    <row r="111" spans="1:8" ht="16" thickBot="1" x14ac:dyDescent="0.25">
      <c r="D111" s="99"/>
      <c r="E111" s="62"/>
      <c r="F111" s="112">
        <f>SUM(B107:B110)</f>
        <v>0</v>
      </c>
      <c r="G111" s="112">
        <f>F111</f>
        <v>0</v>
      </c>
      <c r="H111" s="112">
        <f t="shared" ref="H111" si="4">F111-G111</f>
        <v>0</v>
      </c>
    </row>
    <row r="112" spans="1:8" x14ac:dyDescent="0.2">
      <c r="D112" s="99"/>
      <c r="E112" s="62"/>
      <c r="F112" s="104"/>
      <c r="G112" s="104"/>
      <c r="H112" s="104"/>
    </row>
    <row r="113" spans="1:15" x14ac:dyDescent="0.2">
      <c r="D113" s="99"/>
      <c r="E113" s="62"/>
      <c r="F113" s="104"/>
      <c r="G113" s="104"/>
      <c r="H113" s="104"/>
    </row>
    <row r="114" spans="1:15" ht="16" thickBot="1" x14ac:dyDescent="0.25">
      <c r="B114" s="44"/>
      <c r="D114" s="99"/>
      <c r="E114" s="62"/>
      <c r="F114" s="104"/>
      <c r="G114" s="104"/>
      <c r="H114" s="104"/>
    </row>
    <row r="115" spans="1:15" ht="20" thickBot="1" x14ac:dyDescent="0.3">
      <c r="A115" s="24" t="s">
        <v>100</v>
      </c>
      <c r="C115" s="44"/>
      <c r="D115" s="44"/>
      <c r="E115" s="62"/>
      <c r="F115" s="111" t="s">
        <v>101</v>
      </c>
      <c r="G115" s="111"/>
      <c r="H115" s="111"/>
    </row>
    <row r="116" spans="1:15" x14ac:dyDescent="0.2">
      <c r="A116" s="68" t="s">
        <v>102</v>
      </c>
      <c r="B116" s="92" t="s">
        <v>62</v>
      </c>
      <c r="C116" s="93" t="s">
        <v>103</v>
      </c>
      <c r="D116" s="92" t="s">
        <v>104</v>
      </c>
      <c r="E116" s="94" t="s">
        <v>105</v>
      </c>
      <c r="F116" s="108" t="s">
        <v>106</v>
      </c>
      <c r="G116" s="108"/>
      <c r="H116" s="108"/>
      <c r="O116" s="20"/>
    </row>
    <row r="117" spans="1:15" x14ac:dyDescent="0.2">
      <c r="A117" s="153"/>
      <c r="B117" s="87"/>
      <c r="C117" s="87"/>
      <c r="D117" s="88"/>
      <c r="E117" s="163">
        <v>0</v>
      </c>
      <c r="F117" s="109">
        <f>D117*E117</f>
        <v>0</v>
      </c>
      <c r="G117" s="109">
        <f>IF($B$9="RTO/ Charity/ Not for Profit",F117*100%,F117*100%)</f>
        <v>0</v>
      </c>
      <c r="H117" s="109">
        <f t="shared" ref="H117:H133" si="5">F117-G117</f>
        <v>0</v>
      </c>
      <c r="O117" s="20"/>
    </row>
    <row r="118" spans="1:15" x14ac:dyDescent="0.2">
      <c r="A118" s="153"/>
      <c r="B118" s="87"/>
      <c r="C118" s="87"/>
      <c r="D118" s="88"/>
      <c r="E118" s="163">
        <v>0</v>
      </c>
      <c r="F118" s="109">
        <f t="shared" ref="F118:F122" si="6">D118*E118</f>
        <v>0</v>
      </c>
      <c r="G118" s="109">
        <f t="shared" ref="G118:G122" si="7">IF($B$9="RTO/ Charity/ Not for Profit",F118*100%,F118*100%)</f>
        <v>0</v>
      </c>
      <c r="H118" s="109">
        <f t="shared" si="5"/>
        <v>0</v>
      </c>
      <c r="O118" s="20"/>
    </row>
    <row r="119" spans="1:15" x14ac:dyDescent="0.2">
      <c r="A119" s="153"/>
      <c r="B119" s="87"/>
      <c r="C119" s="87"/>
      <c r="D119" s="88"/>
      <c r="E119" s="163">
        <v>0</v>
      </c>
      <c r="F119" s="109">
        <f t="shared" si="6"/>
        <v>0</v>
      </c>
      <c r="G119" s="109">
        <f t="shared" si="7"/>
        <v>0</v>
      </c>
      <c r="H119" s="109">
        <f t="shared" si="5"/>
        <v>0</v>
      </c>
      <c r="O119" s="20"/>
    </row>
    <row r="120" spans="1:15" x14ac:dyDescent="0.2">
      <c r="A120" s="153"/>
      <c r="B120" s="87"/>
      <c r="C120" s="87"/>
      <c r="D120" s="88"/>
      <c r="E120" s="163">
        <v>0</v>
      </c>
      <c r="F120" s="109">
        <f t="shared" si="6"/>
        <v>0</v>
      </c>
      <c r="G120" s="109">
        <f t="shared" si="7"/>
        <v>0</v>
      </c>
      <c r="H120" s="109">
        <f t="shared" si="5"/>
        <v>0</v>
      </c>
      <c r="O120" s="20"/>
    </row>
    <row r="121" spans="1:15" x14ac:dyDescent="0.2">
      <c r="A121" s="153"/>
      <c r="B121" s="87"/>
      <c r="C121" s="87"/>
      <c r="D121" s="88"/>
      <c r="E121" s="163">
        <v>0</v>
      </c>
      <c r="F121" s="109">
        <f t="shared" si="6"/>
        <v>0</v>
      </c>
      <c r="G121" s="109">
        <f t="shared" si="7"/>
        <v>0</v>
      </c>
      <c r="H121" s="109">
        <f t="shared" si="5"/>
        <v>0</v>
      </c>
      <c r="O121" s="20"/>
    </row>
    <row r="122" spans="1:15" ht="16" thickBot="1" x14ac:dyDescent="0.25">
      <c r="A122" s="90"/>
      <c r="B122" s="90"/>
      <c r="C122" s="90"/>
      <c r="D122" s="91"/>
      <c r="E122" s="164">
        <v>0</v>
      </c>
      <c r="F122" s="109">
        <f t="shared" si="6"/>
        <v>0</v>
      </c>
      <c r="G122" s="109">
        <f t="shared" si="7"/>
        <v>0</v>
      </c>
      <c r="H122" s="110">
        <f t="shared" si="5"/>
        <v>0</v>
      </c>
      <c r="O122" s="20"/>
    </row>
    <row r="123" spans="1:15" ht="16" thickBot="1" x14ac:dyDescent="0.25">
      <c r="A123" s="45"/>
      <c r="B123" s="44"/>
      <c r="C123" s="44"/>
      <c r="D123" s="44"/>
      <c r="E123" s="95" t="s">
        <v>107</v>
      </c>
      <c r="F123" s="112">
        <f>SUM(F117:F122)</f>
        <v>0</v>
      </c>
      <c r="G123" s="112">
        <f>IF($B$9="RTO/ Charity/ Not for Profit",F123*100%,F123*100%)</f>
        <v>0</v>
      </c>
      <c r="H123" s="112">
        <f t="shared" si="5"/>
        <v>0</v>
      </c>
      <c r="O123" s="20"/>
    </row>
    <row r="124" spans="1:15" ht="16" thickBot="1" x14ac:dyDescent="0.25">
      <c r="A124" s="45"/>
      <c r="B124" s="44"/>
      <c r="D124" s="44"/>
      <c r="E124" s="44"/>
      <c r="F124" s="105"/>
      <c r="G124" s="105"/>
      <c r="H124" s="105"/>
      <c r="O124" s="20"/>
    </row>
    <row r="125" spans="1:15" ht="20" thickBot="1" x14ac:dyDescent="0.3">
      <c r="A125" s="24" t="s">
        <v>108</v>
      </c>
      <c r="B125" s="44"/>
      <c r="C125" s="44"/>
      <c r="D125" s="44"/>
      <c r="E125" s="44"/>
      <c r="F125" s="111" t="s">
        <v>109</v>
      </c>
      <c r="G125" s="111"/>
      <c r="H125" s="111"/>
      <c r="O125" s="20"/>
    </row>
    <row r="126" spans="1:15" x14ac:dyDescent="0.2">
      <c r="A126" s="68" t="s">
        <v>110</v>
      </c>
      <c r="B126" s="92" t="s">
        <v>62</v>
      </c>
      <c r="C126" s="93" t="s">
        <v>103</v>
      </c>
      <c r="D126" s="92" t="s">
        <v>104</v>
      </c>
      <c r="E126" s="94" t="s">
        <v>68</v>
      </c>
      <c r="F126" s="108" t="s">
        <v>69</v>
      </c>
      <c r="G126" s="108"/>
      <c r="H126" s="108"/>
      <c r="O126" s="20"/>
    </row>
    <row r="127" spans="1:15" x14ac:dyDescent="0.2">
      <c r="A127" s="84"/>
      <c r="B127" s="87"/>
      <c r="C127" s="87"/>
      <c r="D127" s="88"/>
      <c r="E127" s="163">
        <v>0</v>
      </c>
      <c r="F127" s="109">
        <f>D127*E127</f>
        <v>0</v>
      </c>
      <c r="G127" s="109">
        <f>IF($B$9="RTO/ Charity/ Not for Profit",F127*100%,F127*80%)</f>
        <v>0</v>
      </c>
      <c r="H127" s="109">
        <f t="shared" si="5"/>
        <v>0</v>
      </c>
      <c r="O127" s="20"/>
    </row>
    <row r="128" spans="1:15" x14ac:dyDescent="0.2">
      <c r="A128" s="84"/>
      <c r="B128" s="87"/>
      <c r="C128" s="87"/>
      <c r="D128" s="88"/>
      <c r="E128" s="163">
        <v>0</v>
      </c>
      <c r="F128" s="109">
        <f t="shared" ref="F128:F132" si="8">D128*E128</f>
        <v>0</v>
      </c>
      <c r="G128" s="109">
        <f t="shared" ref="G128:G132" si="9">IF($B$9="RTO/ Charity/ Not for Profit",F128*100%,F128*80%)</f>
        <v>0</v>
      </c>
      <c r="H128" s="109">
        <f t="shared" si="5"/>
        <v>0</v>
      </c>
      <c r="O128" s="20"/>
    </row>
    <row r="129" spans="1:15" x14ac:dyDescent="0.2">
      <c r="A129" s="84"/>
      <c r="B129" s="87"/>
      <c r="C129" s="87"/>
      <c r="D129" s="88"/>
      <c r="E129" s="163">
        <v>0</v>
      </c>
      <c r="F129" s="109">
        <f t="shared" si="8"/>
        <v>0</v>
      </c>
      <c r="G129" s="109">
        <f t="shared" si="9"/>
        <v>0</v>
      </c>
      <c r="H129" s="109">
        <f t="shared" si="5"/>
        <v>0</v>
      </c>
      <c r="O129" s="20"/>
    </row>
    <row r="130" spans="1:15" x14ac:dyDescent="0.2">
      <c r="A130" s="84"/>
      <c r="B130" s="87"/>
      <c r="C130" s="87"/>
      <c r="D130" s="88"/>
      <c r="E130" s="163">
        <v>0</v>
      </c>
      <c r="F130" s="109">
        <f t="shared" si="8"/>
        <v>0</v>
      </c>
      <c r="G130" s="109">
        <f t="shared" si="9"/>
        <v>0</v>
      </c>
      <c r="H130" s="109">
        <f t="shared" si="5"/>
        <v>0</v>
      </c>
      <c r="O130" s="20"/>
    </row>
    <row r="131" spans="1:15" x14ac:dyDescent="0.2">
      <c r="A131" s="84"/>
      <c r="B131" s="87"/>
      <c r="C131" s="87"/>
      <c r="D131" s="88"/>
      <c r="E131" s="163">
        <v>0</v>
      </c>
      <c r="F131" s="109">
        <f t="shared" si="8"/>
        <v>0</v>
      </c>
      <c r="G131" s="109">
        <f t="shared" si="9"/>
        <v>0</v>
      </c>
      <c r="H131" s="109">
        <f t="shared" si="5"/>
        <v>0</v>
      </c>
      <c r="O131" s="20"/>
    </row>
    <row r="132" spans="1:15" ht="16" thickBot="1" x14ac:dyDescent="0.25">
      <c r="A132" s="89"/>
      <c r="B132" s="90"/>
      <c r="C132" s="90"/>
      <c r="D132" s="91"/>
      <c r="E132" s="164">
        <v>0</v>
      </c>
      <c r="F132" s="109">
        <f t="shared" si="8"/>
        <v>0</v>
      </c>
      <c r="G132" s="109">
        <f t="shared" si="9"/>
        <v>0</v>
      </c>
      <c r="H132" s="110">
        <f t="shared" si="5"/>
        <v>0</v>
      </c>
      <c r="O132" s="20"/>
    </row>
    <row r="133" spans="1:15" ht="16" thickBot="1" x14ac:dyDescent="0.25">
      <c r="A133" s="45"/>
      <c r="B133" s="44"/>
      <c r="C133" s="44"/>
      <c r="D133" s="21"/>
      <c r="E133" s="95" t="s">
        <v>44</v>
      </c>
      <c r="F133" s="112">
        <f>SUM(F127:F132)</f>
        <v>0</v>
      </c>
      <c r="G133" s="112">
        <f>IF($B$9="RTO/ Charity/ Not for Profit",F133*100%,F133*80%)</f>
        <v>0</v>
      </c>
      <c r="H133" s="112">
        <f t="shared" si="5"/>
        <v>0</v>
      </c>
    </row>
    <row r="134" spans="1:15" x14ac:dyDescent="0.2">
      <c r="A134" s="128"/>
      <c r="D134" s="99"/>
      <c r="E134" s="62"/>
      <c r="F134" s="62"/>
    </row>
    <row r="135" spans="1:15" ht="16" thickBot="1" x14ac:dyDescent="0.25">
      <c r="D135" s="99"/>
      <c r="E135" s="62"/>
      <c r="F135" s="62"/>
    </row>
    <row r="136" spans="1:15" s="122" customFormat="1" ht="41" thickBot="1" x14ac:dyDescent="0.25">
      <c r="A136" s="13"/>
      <c r="B136" s="14"/>
      <c r="C136" s="14"/>
      <c r="D136" s="14"/>
      <c r="E136" s="14" t="s">
        <v>72</v>
      </c>
      <c r="F136" s="14" t="s">
        <v>44</v>
      </c>
      <c r="G136" s="14" t="s">
        <v>45</v>
      </c>
      <c r="H136" s="15" t="s">
        <v>84</v>
      </c>
      <c r="I136" s="121"/>
      <c r="J136" s="121"/>
      <c r="K136" s="121"/>
      <c r="L136" s="121"/>
      <c r="M136" s="121"/>
      <c r="N136" s="121"/>
    </row>
    <row r="137" spans="1:15" s="129" customFormat="1" ht="20" thickBot="1" x14ac:dyDescent="0.25">
      <c r="A137" s="16" t="str">
        <f>"Total Partner Project Cost (@ "&amp;B7&amp;") £"</f>
        <v>Total Partner Project Cost (@ ) £</v>
      </c>
      <c r="B137" s="17"/>
      <c r="C137" s="17"/>
      <c r="D137" s="17"/>
      <c r="E137" s="181">
        <f>IF($B$9="RTO/ Charity/ Not for Profit",100%,80%)</f>
        <v>0.8</v>
      </c>
      <c r="F137" s="18">
        <f>F69+F75+F82+F89+F96+F123+F133+F104+F111</f>
        <v>0</v>
      </c>
      <c r="G137" s="18">
        <f>G69+G75+G82+G89+G96+G123+G133+G104+G111</f>
        <v>0</v>
      </c>
      <c r="H137" s="18">
        <f>H69+H75+H82+H89+H96+H123+H133+H104+H111</f>
        <v>0</v>
      </c>
    </row>
    <row r="138" spans="1:15" x14ac:dyDescent="0.2">
      <c r="E138" s="130"/>
    </row>
  </sheetData>
  <sheetProtection algorithmName="SHA-512" hashValue="lS08IU4W7WhBnAOUHixQRMg01xrBvgrc6naUUmDA3WRcOxwZTWRuAhDPdG4C4Hc9sLr6ZhnTFq1cyFbBL0JTTQ==" saltValue="1ro4Lnxa6BYWd1mNT7CwPA==" spinCount="100000" sheet="1" formatCells="0" formatColumns="0" formatRows="0" insertColumns="0" insertRows="0" selectLockedCells="1"/>
  <mergeCells count="1">
    <mergeCell ref="A1:H2"/>
  </mergeCells>
  <dataValidations count="1">
    <dataValidation allowBlank="1" showInputMessage="1" showErrorMessage="1" sqref="B49 B37 B43" xr:uid="{A7118138-B1AF-4F75-883E-E06A3B7DA195}"/>
  </dataValidations>
  <pageMargins left="0.70866141732283472" right="0.31496062992125984" top="0.47244094488188981" bottom="0.27559055118110237" header="0.31496062992125984" footer="0.19685039370078741"/>
  <pageSetup paperSize="9" scale="55"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D6A89D0-B903-49EA-9BD8-DE3AE8E512C6}">
          <x14:formula1>
            <xm:f>'Dropdown List'!$A$11:$A$14</xm:f>
          </x14:formula1>
          <xm:sqref>B8</xm:sqref>
        </x14:dataValidation>
        <x14:dataValidation type="list" allowBlank="1" showInputMessage="1" showErrorMessage="1" xr:uid="{D7C07CA2-9294-43C8-9391-EE9997E3BC73}">
          <x14:formula1>
            <xm:f>'Dropdown List'!$A$20:$A$21</xm:f>
          </x14:formula1>
          <xm:sqref>B9</xm:sqref>
        </x14:dataValidation>
        <x14:dataValidation type="list" allowBlank="1" showInputMessage="1" showErrorMessage="1" xr:uid="{A6727DF1-D92D-4469-863F-D654F0DD1466}">
          <x14:formula1>
            <xm:f>'Dropdown List'!$A$1:$A$9</xm:f>
          </x14:formula1>
          <xm:sqref>A117:A122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80472-7A7A-4BAF-8200-A559EB320112}">
  <sheetPr codeName="Sheet8">
    <tabColor rgb="FF00A79D"/>
  </sheetPr>
  <dimension ref="A1:O138"/>
  <sheetViews>
    <sheetView zoomScale="70" zoomScaleNormal="70" workbookViewId="0">
      <pane xSplit="1" ySplit="7" topLeftCell="B83" activePane="bottomRight" state="frozen"/>
      <selection pane="topRight" activeCell="B1" sqref="B1"/>
      <selection pane="bottomLeft" activeCell="A8" sqref="A8"/>
      <selection pane="bottomRight" activeCell="G138" sqref="G138"/>
    </sheetView>
  </sheetViews>
  <sheetFormatPr baseColWidth="10" defaultColWidth="9.1640625" defaultRowHeight="15" outlineLevelRow="1" outlineLevelCol="1" x14ac:dyDescent="0.2"/>
  <cols>
    <col min="1" max="1" width="51" style="20" customWidth="1"/>
    <col min="2" max="2" width="42.6640625" style="20" customWidth="1"/>
    <col min="3" max="3" width="31.5" style="20" customWidth="1" outlineLevel="1"/>
    <col min="4" max="4" width="37.1640625" style="20" customWidth="1" outlineLevel="1"/>
    <col min="5" max="5" width="44.5" style="20" bestFit="1" customWidth="1" outlineLevel="1"/>
    <col min="6" max="8" width="36.5" style="20" customWidth="1"/>
    <col min="9" max="14" width="9.1640625" style="20"/>
    <col min="15" max="16384" width="9.1640625" style="21"/>
  </cols>
  <sheetData>
    <row r="1" spans="1:8" ht="15" customHeight="1" x14ac:dyDescent="0.2">
      <c r="A1" s="188" t="str">
        <f>"Henry Royce "&amp;'Project Total'!B2&amp;" - Research Organisation Costings document"</f>
        <v>Henry Royce ICP (Royce Industrial Collaboration Programme) - Research Organisation Costings document</v>
      </c>
      <c r="B1" s="189"/>
      <c r="C1" s="189"/>
      <c r="D1" s="189"/>
      <c r="E1" s="189"/>
      <c r="F1" s="189"/>
      <c r="G1" s="189"/>
      <c r="H1" s="189"/>
    </row>
    <row r="2" spans="1:8" ht="25.5" customHeight="1" thickBot="1" x14ac:dyDescent="0.25">
      <c r="A2" s="190"/>
      <c r="B2" s="191"/>
      <c r="C2" s="191"/>
      <c r="D2" s="191"/>
      <c r="E2" s="191"/>
      <c r="F2" s="191"/>
      <c r="G2" s="191"/>
      <c r="H2" s="191"/>
    </row>
    <row r="3" spans="1:8" ht="24.75" customHeight="1" thickBot="1" x14ac:dyDescent="0.25">
      <c r="E3" s="62"/>
      <c r="F3" s="63"/>
      <c r="G3" s="63"/>
      <c r="H3" s="63"/>
    </row>
    <row r="4" spans="1:8" ht="16" thickBot="1" x14ac:dyDescent="0.25">
      <c r="A4" s="64" t="s">
        <v>34</v>
      </c>
      <c r="B4" s="65"/>
      <c r="C4" s="66" t="s">
        <v>32</v>
      </c>
      <c r="D4" s="67"/>
    </row>
    <row r="5" spans="1:8" x14ac:dyDescent="0.2">
      <c r="A5" s="62"/>
      <c r="B5" s="62"/>
    </row>
    <row r="6" spans="1:8" ht="20" thickBot="1" x14ac:dyDescent="0.3">
      <c r="A6" s="24" t="s">
        <v>19</v>
      </c>
      <c r="B6" s="44"/>
    </row>
    <row r="7" spans="1:8" ht="19" outlineLevel="1" x14ac:dyDescent="0.25">
      <c r="A7" s="27" t="s">
        <v>79</v>
      </c>
      <c r="B7" s="69"/>
      <c r="D7" s="24"/>
      <c r="G7" s="72"/>
      <c r="H7" s="72"/>
    </row>
    <row r="8" spans="1:8" ht="14.25" customHeight="1" outlineLevel="1" x14ac:dyDescent="0.2">
      <c r="A8" s="29" t="s">
        <v>36</v>
      </c>
      <c r="B8" s="31"/>
      <c r="D8" s="72" t="s">
        <v>38</v>
      </c>
      <c r="G8" s="72"/>
      <c r="H8" s="72"/>
    </row>
    <row r="9" spans="1:8" ht="14.25" customHeight="1" outlineLevel="1" x14ac:dyDescent="0.2">
      <c r="A9" s="29" t="s">
        <v>80</v>
      </c>
      <c r="B9" s="31"/>
      <c r="D9" s="72" t="s">
        <v>82</v>
      </c>
      <c r="G9" s="72"/>
      <c r="H9" s="72"/>
    </row>
    <row r="10" spans="1:8" ht="15" customHeight="1" outlineLevel="1" x14ac:dyDescent="0.2">
      <c r="A10" s="29" t="s">
        <v>23</v>
      </c>
      <c r="B10" s="34"/>
      <c r="D10" s="72" t="s">
        <v>42</v>
      </c>
      <c r="G10" s="72"/>
      <c r="H10" s="72"/>
    </row>
    <row r="11" spans="1:8" ht="15" customHeight="1" outlineLevel="1" thickBot="1" x14ac:dyDescent="0.25">
      <c r="A11" s="35" t="s">
        <v>24</v>
      </c>
      <c r="B11" s="74"/>
      <c r="C11" s="75"/>
      <c r="D11" s="21"/>
    </row>
    <row r="12" spans="1:8" x14ac:dyDescent="0.2">
      <c r="A12" s="36"/>
      <c r="B12" s="36"/>
      <c r="C12" s="36"/>
      <c r="D12" s="36"/>
    </row>
    <row r="13" spans="1:8" ht="21" customHeight="1" x14ac:dyDescent="0.25">
      <c r="A13" s="24" t="s">
        <v>83</v>
      </c>
      <c r="B13" s="37"/>
      <c r="C13" s="37"/>
      <c r="E13" s="62"/>
      <c r="F13" s="76" t="s">
        <v>44</v>
      </c>
      <c r="G13" s="76" t="s">
        <v>45</v>
      </c>
      <c r="H13" s="76" t="s">
        <v>84</v>
      </c>
    </row>
    <row r="14" spans="1:8" ht="16" thickBot="1" x14ac:dyDescent="0.25">
      <c r="A14" s="25" t="s">
        <v>85</v>
      </c>
      <c r="B14" s="38"/>
      <c r="E14" s="62"/>
      <c r="F14" s="104"/>
      <c r="G14" s="1"/>
      <c r="H14" s="1"/>
    </row>
    <row r="15" spans="1:8" outlineLevel="1" x14ac:dyDescent="0.2">
      <c r="A15" s="39" t="s">
        <v>86</v>
      </c>
      <c r="B15" s="77"/>
      <c r="E15" s="62"/>
      <c r="F15" s="1"/>
      <c r="G15" s="1"/>
      <c r="H15" s="1"/>
    </row>
    <row r="16" spans="1:8" outlineLevel="1" x14ac:dyDescent="0.2">
      <c r="A16" s="40" t="s">
        <v>87</v>
      </c>
      <c r="B16" s="78"/>
      <c r="E16" s="62"/>
      <c r="F16" s="105"/>
      <c r="G16" s="1"/>
      <c r="H16" s="1"/>
    </row>
    <row r="17" spans="1:14" ht="16" outlineLevel="1" thickBot="1" x14ac:dyDescent="0.25">
      <c r="A17" s="40" t="s">
        <v>49</v>
      </c>
      <c r="B17" s="79"/>
      <c r="E17" s="62"/>
      <c r="F17" s="105"/>
      <c r="G17" s="1"/>
      <c r="H17" s="1"/>
    </row>
    <row r="18" spans="1:14" ht="16" outlineLevel="1" thickBot="1" x14ac:dyDescent="0.25">
      <c r="A18" s="42" t="s">
        <v>50</v>
      </c>
      <c r="B18" s="43"/>
      <c r="E18" s="62"/>
      <c r="F18" s="162">
        <f>B18</f>
        <v>0</v>
      </c>
      <c r="G18" s="162">
        <f>IF($B$9="RTO/ Charity/ Not for Profit",F18*100%,F18*80%)</f>
        <v>0</v>
      </c>
      <c r="H18" s="162">
        <f>F18-G18</f>
        <v>0</v>
      </c>
    </row>
    <row r="19" spans="1:14" ht="16" outlineLevel="1" thickBot="1" x14ac:dyDescent="0.25">
      <c r="A19" s="44"/>
      <c r="B19" s="45"/>
      <c r="E19" s="62"/>
      <c r="F19" s="104"/>
      <c r="G19" s="104"/>
      <c r="H19" s="104"/>
    </row>
    <row r="20" spans="1:14" s="80" customFormat="1" outlineLevel="1" x14ac:dyDescent="0.2">
      <c r="A20" s="39" t="s">
        <v>88</v>
      </c>
      <c r="B20" s="77"/>
      <c r="E20" s="123"/>
      <c r="F20" s="105"/>
      <c r="G20" s="105"/>
      <c r="H20" s="105"/>
      <c r="I20" s="81"/>
      <c r="J20" s="81"/>
      <c r="K20" s="81"/>
      <c r="L20" s="81"/>
      <c r="M20" s="81"/>
      <c r="N20" s="81"/>
    </row>
    <row r="21" spans="1:14" outlineLevel="1" x14ac:dyDescent="0.2">
      <c r="A21" s="40" t="s">
        <v>87</v>
      </c>
      <c r="B21" s="79"/>
      <c r="E21" s="62"/>
      <c r="F21" s="105"/>
      <c r="G21" s="105"/>
      <c r="H21" s="105"/>
    </row>
    <row r="22" spans="1:14" ht="16" outlineLevel="1" thickBot="1" x14ac:dyDescent="0.25">
      <c r="A22" s="40" t="s">
        <v>49</v>
      </c>
      <c r="B22" s="79"/>
      <c r="E22" s="62"/>
      <c r="F22" s="105"/>
      <c r="G22" s="105"/>
      <c r="H22" s="105"/>
    </row>
    <row r="23" spans="1:14" ht="16" outlineLevel="1" thickBot="1" x14ac:dyDescent="0.25">
      <c r="A23" s="42" t="s">
        <v>50</v>
      </c>
      <c r="B23" s="43"/>
      <c r="E23" s="62"/>
      <c r="F23" s="162">
        <f>B23</f>
        <v>0</v>
      </c>
      <c r="G23" s="162">
        <f>IF($B$9="RTO/ Charity/ Not for Profit",F23*100%,F23*80%)</f>
        <v>0</v>
      </c>
      <c r="H23" s="162">
        <f t="shared" ref="H23:H66" si="0">F23-G23</f>
        <v>0</v>
      </c>
    </row>
    <row r="24" spans="1:14" ht="16" outlineLevel="1" thickBot="1" x14ac:dyDescent="0.25">
      <c r="A24" s="44"/>
      <c r="B24" s="45"/>
      <c r="E24" s="62"/>
      <c r="F24" s="104"/>
      <c r="G24" s="104"/>
      <c r="H24" s="104"/>
    </row>
    <row r="25" spans="1:14" outlineLevel="1" x14ac:dyDescent="0.2">
      <c r="A25" s="39" t="s">
        <v>88</v>
      </c>
      <c r="B25" s="77"/>
      <c r="E25" s="62"/>
      <c r="F25" s="1"/>
      <c r="G25" s="1"/>
      <c r="H25" s="1"/>
    </row>
    <row r="26" spans="1:14" outlineLevel="1" x14ac:dyDescent="0.2">
      <c r="A26" s="40" t="s">
        <v>87</v>
      </c>
      <c r="B26" s="79"/>
      <c r="E26" s="62"/>
      <c r="F26" s="105"/>
      <c r="G26" s="105"/>
      <c r="H26" s="105"/>
    </row>
    <row r="27" spans="1:14" ht="16" outlineLevel="1" thickBot="1" x14ac:dyDescent="0.25">
      <c r="A27" s="40" t="s">
        <v>49</v>
      </c>
      <c r="B27" s="79"/>
      <c r="E27" s="62"/>
      <c r="F27" s="105"/>
      <c r="G27" s="105"/>
      <c r="H27" s="105"/>
    </row>
    <row r="28" spans="1:14" ht="16" outlineLevel="1" thickBot="1" x14ac:dyDescent="0.25">
      <c r="A28" s="42" t="s">
        <v>50</v>
      </c>
      <c r="B28" s="43"/>
      <c r="E28" s="62"/>
      <c r="F28" s="162">
        <f>B28</f>
        <v>0</v>
      </c>
      <c r="G28" s="162">
        <f>IF($B$9="RTO/ Charity/ Not for Profit",F28*100%,F28*80%)</f>
        <v>0</v>
      </c>
      <c r="H28" s="162">
        <f t="shared" si="0"/>
        <v>0</v>
      </c>
    </row>
    <row r="29" spans="1:14" ht="16" outlineLevel="1" thickBot="1" x14ac:dyDescent="0.25">
      <c r="A29" s="44"/>
      <c r="B29" s="45"/>
      <c r="E29" s="62"/>
      <c r="F29" s="104"/>
      <c r="G29" s="104"/>
      <c r="H29" s="104"/>
    </row>
    <row r="30" spans="1:14" outlineLevel="1" x14ac:dyDescent="0.2">
      <c r="A30" s="39" t="s">
        <v>88</v>
      </c>
      <c r="B30" s="77"/>
      <c r="E30" s="62"/>
      <c r="F30" s="1"/>
      <c r="G30" s="1"/>
      <c r="H30" s="1"/>
    </row>
    <row r="31" spans="1:14" outlineLevel="1" x14ac:dyDescent="0.2">
      <c r="A31" s="40" t="s">
        <v>87</v>
      </c>
      <c r="B31" s="79"/>
      <c r="E31" s="62"/>
      <c r="F31" s="105"/>
      <c r="G31" s="105"/>
      <c r="H31" s="105"/>
    </row>
    <row r="32" spans="1:14" ht="16" outlineLevel="1" thickBot="1" x14ac:dyDescent="0.25">
      <c r="A32" s="40" t="s">
        <v>49</v>
      </c>
      <c r="B32" s="79"/>
      <c r="E32" s="62"/>
      <c r="F32" s="105"/>
      <c r="G32" s="105"/>
      <c r="H32" s="105"/>
    </row>
    <row r="33" spans="1:8" ht="16" outlineLevel="1" thickBot="1" x14ac:dyDescent="0.25">
      <c r="A33" s="42" t="s">
        <v>50</v>
      </c>
      <c r="B33" s="43"/>
      <c r="E33" s="62"/>
      <c r="F33" s="162">
        <f>B33</f>
        <v>0</v>
      </c>
      <c r="G33" s="162">
        <f>IF($B$9="RTO/ Charity/ Not for Profit",F33*100%,F33*80%)</f>
        <v>0</v>
      </c>
      <c r="H33" s="162">
        <f t="shared" si="0"/>
        <v>0</v>
      </c>
    </row>
    <row r="34" spans="1:8" x14ac:dyDescent="0.2">
      <c r="A34" s="44"/>
      <c r="B34" s="45"/>
      <c r="E34" s="62"/>
      <c r="F34" s="104"/>
      <c r="G34" s="104"/>
      <c r="H34" s="104"/>
    </row>
    <row r="35" spans="1:8" ht="20" thickBot="1" x14ac:dyDescent="0.3">
      <c r="A35" s="24" t="s">
        <v>89</v>
      </c>
      <c r="B35" s="45"/>
      <c r="E35" s="62"/>
      <c r="F35" s="104"/>
      <c r="G35" s="104"/>
      <c r="H35" s="104"/>
    </row>
    <row r="36" spans="1:8" outlineLevel="1" x14ac:dyDescent="0.2">
      <c r="A36" s="39" t="s">
        <v>47</v>
      </c>
      <c r="B36" s="77"/>
      <c r="E36" s="62"/>
      <c r="F36" s="1"/>
      <c r="G36" s="1"/>
      <c r="H36" s="1"/>
    </row>
    <row r="37" spans="1:8" outlineLevel="1" x14ac:dyDescent="0.2">
      <c r="A37" s="40" t="s">
        <v>90</v>
      </c>
      <c r="B37" s="78"/>
      <c r="E37" s="62"/>
      <c r="F37" s="104"/>
      <c r="G37" s="104"/>
      <c r="H37" s="104"/>
    </row>
    <row r="38" spans="1:8" outlineLevel="1" x14ac:dyDescent="0.2">
      <c r="A38" s="124" t="s">
        <v>91</v>
      </c>
      <c r="B38" s="78"/>
      <c r="E38" s="62"/>
      <c r="F38" s="105"/>
      <c r="G38" s="105"/>
      <c r="H38" s="105"/>
    </row>
    <row r="39" spans="1:8" ht="16" outlineLevel="1" thickBot="1" x14ac:dyDescent="0.25">
      <c r="A39" s="40" t="s">
        <v>49</v>
      </c>
      <c r="B39" s="79"/>
      <c r="E39" s="62"/>
      <c r="F39" s="104"/>
      <c r="G39" s="104"/>
      <c r="H39" s="104"/>
    </row>
    <row r="40" spans="1:8" ht="16" outlineLevel="1" thickBot="1" x14ac:dyDescent="0.25">
      <c r="A40" s="42" t="s">
        <v>50</v>
      </c>
      <c r="B40" s="43"/>
      <c r="E40" s="62"/>
      <c r="F40" s="162">
        <f>B40</f>
        <v>0</v>
      </c>
      <c r="G40" s="162">
        <f>IF($B$9="RTO/ Charity/ Not for Profit",F40*100%,F40*80%)</f>
        <v>0</v>
      </c>
      <c r="H40" s="162">
        <f t="shared" si="0"/>
        <v>0</v>
      </c>
    </row>
    <row r="41" spans="1:8" ht="16" outlineLevel="1" thickBot="1" x14ac:dyDescent="0.25">
      <c r="A41" s="44"/>
      <c r="B41" s="45"/>
      <c r="E41" s="62"/>
      <c r="F41" s="104"/>
      <c r="G41" s="104"/>
      <c r="H41" s="104"/>
    </row>
    <row r="42" spans="1:8" outlineLevel="1" x14ac:dyDescent="0.2">
      <c r="A42" s="39" t="s">
        <v>47</v>
      </c>
      <c r="B42" s="77"/>
      <c r="E42" s="62"/>
      <c r="F42" s="1"/>
      <c r="G42" s="1"/>
      <c r="H42" s="1"/>
    </row>
    <row r="43" spans="1:8" outlineLevel="1" x14ac:dyDescent="0.2">
      <c r="A43" s="40" t="s">
        <v>90</v>
      </c>
      <c r="B43" s="78"/>
      <c r="E43" s="62"/>
      <c r="F43" s="104"/>
      <c r="G43" s="104"/>
      <c r="H43" s="104"/>
    </row>
    <row r="44" spans="1:8" outlineLevel="1" x14ac:dyDescent="0.2">
      <c r="A44" s="124" t="s">
        <v>91</v>
      </c>
      <c r="B44" s="78"/>
      <c r="E44" s="62"/>
      <c r="F44" s="105"/>
      <c r="G44" s="105"/>
      <c r="H44" s="105"/>
    </row>
    <row r="45" spans="1:8" ht="16" outlineLevel="1" thickBot="1" x14ac:dyDescent="0.25">
      <c r="A45" s="40" t="s">
        <v>49</v>
      </c>
      <c r="B45" s="79"/>
      <c r="E45" s="62"/>
      <c r="F45" s="104"/>
      <c r="G45" s="104"/>
      <c r="H45" s="104"/>
    </row>
    <row r="46" spans="1:8" ht="16" outlineLevel="1" thickBot="1" x14ac:dyDescent="0.25">
      <c r="A46" s="42" t="s">
        <v>50</v>
      </c>
      <c r="B46" s="43"/>
      <c r="E46" s="62"/>
      <c r="F46" s="162">
        <f>B46</f>
        <v>0</v>
      </c>
      <c r="G46" s="162">
        <f>IF($B$9="RTO/ Charity/ Not for Profit",F46*100%,F46*80%)</f>
        <v>0</v>
      </c>
      <c r="H46" s="162">
        <f t="shared" si="0"/>
        <v>0</v>
      </c>
    </row>
    <row r="47" spans="1:8" ht="16" outlineLevel="1" thickBot="1" x14ac:dyDescent="0.25">
      <c r="A47" s="44"/>
      <c r="B47" s="45"/>
      <c r="E47" s="62"/>
      <c r="F47" s="104"/>
      <c r="G47" s="104"/>
      <c r="H47" s="104"/>
    </row>
    <row r="48" spans="1:8" outlineLevel="1" x14ac:dyDescent="0.2">
      <c r="A48" s="39" t="s">
        <v>47</v>
      </c>
      <c r="B48" s="77"/>
      <c r="E48" s="62"/>
      <c r="F48" s="1"/>
      <c r="G48" s="1"/>
      <c r="H48" s="1"/>
    </row>
    <row r="49" spans="1:8" outlineLevel="1" x14ac:dyDescent="0.2">
      <c r="A49" s="40" t="s">
        <v>90</v>
      </c>
      <c r="B49" s="78"/>
      <c r="E49" s="62"/>
      <c r="F49" s="104"/>
      <c r="G49" s="104"/>
      <c r="H49" s="104"/>
    </row>
    <row r="50" spans="1:8" outlineLevel="1" x14ac:dyDescent="0.2">
      <c r="A50" s="124" t="s">
        <v>91</v>
      </c>
      <c r="B50" s="78"/>
      <c r="E50" s="62"/>
      <c r="F50" s="105"/>
      <c r="G50" s="105"/>
      <c r="H50" s="105"/>
    </row>
    <row r="51" spans="1:8" ht="16" outlineLevel="1" thickBot="1" x14ac:dyDescent="0.25">
      <c r="A51" s="40" t="s">
        <v>49</v>
      </c>
      <c r="B51" s="79"/>
      <c r="E51" s="62"/>
      <c r="F51" s="104"/>
      <c r="G51" s="104"/>
      <c r="H51" s="104"/>
    </row>
    <row r="52" spans="1:8" ht="16" outlineLevel="1" thickBot="1" x14ac:dyDescent="0.25">
      <c r="A52" s="42" t="s">
        <v>50</v>
      </c>
      <c r="B52" s="43"/>
      <c r="E52" s="62"/>
      <c r="F52" s="162">
        <f>B52</f>
        <v>0</v>
      </c>
      <c r="G52" s="162">
        <f>IF($B$9="RTO/ Charity/ Not for Profit",F52*100%,F52*80%)</f>
        <v>0</v>
      </c>
      <c r="H52" s="162">
        <f t="shared" si="0"/>
        <v>0</v>
      </c>
    </row>
    <row r="53" spans="1:8" x14ac:dyDescent="0.2">
      <c r="A53" s="44"/>
      <c r="B53" s="45"/>
      <c r="E53" s="62"/>
      <c r="F53" s="104"/>
      <c r="G53" s="104"/>
      <c r="H53" s="104"/>
    </row>
    <row r="54" spans="1:8" ht="21" customHeight="1" x14ac:dyDescent="0.25">
      <c r="A54" s="125" t="s">
        <v>92</v>
      </c>
      <c r="B54" s="126"/>
      <c r="E54" s="62"/>
      <c r="F54" s="104"/>
      <c r="G54" s="104"/>
      <c r="H54" s="104"/>
    </row>
    <row r="55" spans="1:8" ht="16" thickBot="1" x14ac:dyDescent="0.25">
      <c r="A55" s="26" t="s">
        <v>93</v>
      </c>
      <c r="B55" s="25"/>
      <c r="E55" s="62"/>
      <c r="F55" s="104"/>
      <c r="G55" s="104"/>
      <c r="H55" s="104"/>
    </row>
    <row r="56" spans="1:8" outlineLevel="1" x14ac:dyDescent="0.2">
      <c r="A56" s="39" t="s">
        <v>47</v>
      </c>
      <c r="B56" s="77"/>
      <c r="E56" s="62"/>
      <c r="F56" s="1"/>
      <c r="G56" s="1"/>
      <c r="H56" s="1"/>
    </row>
    <row r="57" spans="1:8" outlineLevel="1" x14ac:dyDescent="0.2">
      <c r="A57" s="40" t="s">
        <v>90</v>
      </c>
      <c r="B57" s="78"/>
      <c r="E57" s="62"/>
      <c r="F57" s="104"/>
      <c r="G57" s="104"/>
      <c r="H57" s="104"/>
    </row>
    <row r="58" spans="1:8" outlineLevel="1" x14ac:dyDescent="0.2">
      <c r="A58" s="124" t="s">
        <v>91</v>
      </c>
      <c r="B58" s="78"/>
      <c r="E58" s="62"/>
      <c r="F58" s="105"/>
      <c r="G58" s="105"/>
      <c r="H58" s="105"/>
    </row>
    <row r="59" spans="1:8" ht="16" outlineLevel="1" thickBot="1" x14ac:dyDescent="0.25">
      <c r="A59" s="40" t="s">
        <v>49</v>
      </c>
      <c r="B59" s="79"/>
      <c r="E59" s="62"/>
      <c r="F59" s="104"/>
      <c r="G59" s="104"/>
      <c r="H59" s="104"/>
    </row>
    <row r="60" spans="1:8" ht="16" outlineLevel="1" thickBot="1" x14ac:dyDescent="0.25">
      <c r="A60" s="42" t="s">
        <v>50</v>
      </c>
      <c r="B60" s="43"/>
      <c r="E60" s="62"/>
      <c r="F60" s="162">
        <f>B60</f>
        <v>0</v>
      </c>
      <c r="G60" s="162">
        <f>IF($B$9="RTO/ Charity/ Not for Profit",F60*100%,F60*80%)</f>
        <v>0</v>
      </c>
      <c r="H60" s="162">
        <f t="shared" si="0"/>
        <v>0</v>
      </c>
    </row>
    <row r="61" spans="1:8" ht="16" outlineLevel="1" thickBot="1" x14ac:dyDescent="0.25">
      <c r="A61" s="44"/>
      <c r="B61" s="45"/>
      <c r="E61" s="62"/>
      <c r="F61" s="104"/>
      <c r="G61" s="104"/>
      <c r="H61" s="104"/>
    </row>
    <row r="62" spans="1:8" outlineLevel="1" x14ac:dyDescent="0.2">
      <c r="A62" s="39" t="s">
        <v>47</v>
      </c>
      <c r="B62" s="77"/>
      <c r="E62" s="62"/>
      <c r="F62" s="1"/>
      <c r="G62" s="1"/>
      <c r="H62" s="1"/>
    </row>
    <row r="63" spans="1:8" outlineLevel="1" x14ac:dyDescent="0.2">
      <c r="A63" s="40" t="s">
        <v>90</v>
      </c>
      <c r="B63" s="78"/>
      <c r="E63" s="62"/>
      <c r="F63" s="104"/>
      <c r="G63" s="104"/>
      <c r="H63" s="104"/>
    </row>
    <row r="64" spans="1:8" outlineLevel="1" x14ac:dyDescent="0.2">
      <c r="A64" s="124" t="s">
        <v>91</v>
      </c>
      <c r="B64" s="78"/>
      <c r="E64" s="62"/>
      <c r="F64" s="1"/>
      <c r="G64" s="1"/>
      <c r="H64" s="1"/>
    </row>
    <row r="65" spans="1:8" ht="16" outlineLevel="1" thickBot="1" x14ac:dyDescent="0.25">
      <c r="A65" s="40" t="s">
        <v>49</v>
      </c>
      <c r="B65" s="79"/>
      <c r="E65" s="62"/>
      <c r="F65" s="1"/>
      <c r="G65" s="1"/>
      <c r="H65" s="1"/>
    </row>
    <row r="66" spans="1:8" ht="16" outlineLevel="1" thickBot="1" x14ac:dyDescent="0.25">
      <c r="A66" s="42" t="s">
        <v>50</v>
      </c>
      <c r="B66" s="43"/>
      <c r="E66" s="62"/>
      <c r="F66" s="162">
        <f>B66</f>
        <v>0</v>
      </c>
      <c r="G66" s="162">
        <f>IF($B$9="RTO/ Charity/ Not for Profit",F66*100%,F66*80%)</f>
        <v>0</v>
      </c>
      <c r="H66" s="162">
        <f t="shared" si="0"/>
        <v>0</v>
      </c>
    </row>
    <row r="67" spans="1:8" ht="16" thickBot="1" x14ac:dyDescent="0.25">
      <c r="A67" s="44"/>
      <c r="B67" s="45"/>
      <c r="E67" s="62"/>
      <c r="F67" s="104"/>
      <c r="G67" s="104"/>
      <c r="H67" s="104"/>
    </row>
    <row r="68" spans="1:8" ht="16" thickBot="1" x14ac:dyDescent="0.25">
      <c r="A68" s="44"/>
      <c r="B68" s="45"/>
      <c r="E68" s="62"/>
      <c r="F68" s="111" t="s">
        <v>52</v>
      </c>
      <c r="G68" s="111"/>
      <c r="H68" s="111"/>
    </row>
    <row r="69" spans="1:8" ht="16" thickBot="1" x14ac:dyDescent="0.25">
      <c r="A69" s="44"/>
      <c r="B69" s="45"/>
      <c r="E69" s="62"/>
      <c r="F69" s="112">
        <f>SUM(F18,F23,F28,F33,F40,F46,F52,F60,F66)</f>
        <v>0</v>
      </c>
      <c r="G69" s="112">
        <f>IF($B$9="RTO/ Charity/ Not for Profit",F69*100%,F69*80%)</f>
        <v>0</v>
      </c>
      <c r="H69" s="112">
        <f t="shared" ref="H69" si="1">F69-G69</f>
        <v>0</v>
      </c>
    </row>
    <row r="70" spans="1:8" ht="20" thickBot="1" x14ac:dyDescent="0.3">
      <c r="A70" s="24" t="s">
        <v>53</v>
      </c>
      <c r="B70" s="44"/>
      <c r="D70" s="21"/>
      <c r="E70" s="62"/>
      <c r="F70" s="104"/>
      <c r="G70" s="104"/>
      <c r="H70" s="104"/>
    </row>
    <row r="71" spans="1:8" x14ac:dyDescent="0.2">
      <c r="A71" s="68" t="s">
        <v>54</v>
      </c>
      <c r="B71" s="127" t="s">
        <v>55</v>
      </c>
      <c r="D71" s="21"/>
      <c r="E71" s="62"/>
      <c r="F71" s="104"/>
      <c r="G71" s="104"/>
      <c r="H71" s="104"/>
    </row>
    <row r="72" spans="1:8" x14ac:dyDescent="0.2">
      <c r="A72" s="153"/>
      <c r="B72" s="41">
        <v>0</v>
      </c>
      <c r="D72" s="21"/>
      <c r="E72" s="62"/>
      <c r="F72" s="104"/>
      <c r="G72" s="104"/>
      <c r="H72" s="104"/>
    </row>
    <row r="73" spans="1:8" ht="16" thickBot="1" x14ac:dyDescent="0.25">
      <c r="A73" s="153"/>
      <c r="B73" s="41">
        <v>0</v>
      </c>
      <c r="D73" s="21"/>
      <c r="E73" s="62"/>
      <c r="F73" s="104"/>
      <c r="G73" s="104"/>
      <c r="H73" s="104"/>
    </row>
    <row r="74" spans="1:8" ht="16" thickBot="1" x14ac:dyDescent="0.25">
      <c r="A74" s="153"/>
      <c r="B74" s="41">
        <v>0</v>
      </c>
      <c r="D74" s="21"/>
      <c r="E74" s="62"/>
      <c r="F74" s="111" t="s">
        <v>56</v>
      </c>
      <c r="G74" s="111"/>
      <c r="H74" s="111"/>
    </row>
    <row r="75" spans="1:8" ht="16" thickBot="1" x14ac:dyDescent="0.25">
      <c r="A75" s="154"/>
      <c r="B75" s="43">
        <v>0</v>
      </c>
      <c r="D75" s="21"/>
      <c r="E75" s="62"/>
      <c r="F75" s="112">
        <f>SUM(B72:B75)</f>
        <v>0</v>
      </c>
      <c r="G75" s="112">
        <f>IF($B$9="RTO/ Charity/ Not for Profit",F75*100%,F75*80%)</f>
        <v>0</v>
      </c>
      <c r="H75" s="112">
        <f t="shared" ref="H75:H96" si="2">F75-G75</f>
        <v>0</v>
      </c>
    </row>
    <row r="76" spans="1:8" x14ac:dyDescent="0.2">
      <c r="A76" s="44"/>
      <c r="B76" s="44"/>
      <c r="D76" s="21"/>
      <c r="E76" s="62"/>
      <c r="F76" s="104"/>
      <c r="G76" s="104"/>
      <c r="H76" s="104"/>
    </row>
    <row r="77" spans="1:8" ht="20" thickBot="1" x14ac:dyDescent="0.3">
      <c r="A77" s="24" t="s">
        <v>94</v>
      </c>
      <c r="B77" s="44"/>
      <c r="D77" s="21"/>
      <c r="E77" s="62"/>
      <c r="F77" s="104"/>
      <c r="G77" s="104"/>
      <c r="H77" s="104"/>
    </row>
    <row r="78" spans="1:8" x14ac:dyDescent="0.2">
      <c r="A78" s="68" t="s">
        <v>54</v>
      </c>
      <c r="B78" s="127" t="s">
        <v>55</v>
      </c>
      <c r="D78" s="21"/>
      <c r="E78" s="62"/>
      <c r="F78" s="104"/>
      <c r="G78" s="104"/>
      <c r="H78" s="104"/>
    </row>
    <row r="79" spans="1:8" x14ac:dyDescent="0.2">
      <c r="A79" s="153"/>
      <c r="B79" s="41">
        <v>0</v>
      </c>
      <c r="D79" s="21"/>
      <c r="E79" s="62"/>
      <c r="F79" s="104"/>
      <c r="G79" s="104"/>
      <c r="H79" s="104"/>
    </row>
    <row r="80" spans="1:8" ht="16" thickBot="1" x14ac:dyDescent="0.25">
      <c r="A80" s="153"/>
      <c r="B80" s="41">
        <v>0</v>
      </c>
      <c r="D80" s="21"/>
      <c r="E80" s="62"/>
      <c r="F80" s="104"/>
      <c r="G80" s="104"/>
      <c r="H80" s="104"/>
    </row>
    <row r="81" spans="1:8" ht="16" thickBot="1" x14ac:dyDescent="0.25">
      <c r="A81" s="153"/>
      <c r="B81" s="41">
        <v>0</v>
      </c>
      <c r="D81" s="21"/>
      <c r="E81" s="62"/>
      <c r="F81" s="111" t="s">
        <v>58</v>
      </c>
      <c r="G81" s="111"/>
      <c r="H81" s="111"/>
    </row>
    <row r="82" spans="1:8" ht="16" thickBot="1" x14ac:dyDescent="0.25">
      <c r="A82" s="154"/>
      <c r="B82" s="43">
        <v>0</v>
      </c>
      <c r="D82" s="21"/>
      <c r="E82" s="62"/>
      <c r="F82" s="112">
        <f>SUM(B79:B82)</f>
        <v>0</v>
      </c>
      <c r="G82" s="112">
        <f>IF($B$9="RTO/ Charity/ Not for Profit",F82*100%,F82*80%)</f>
        <v>0</v>
      </c>
      <c r="H82" s="112">
        <f t="shared" si="2"/>
        <v>0</v>
      </c>
    </row>
    <row r="83" spans="1:8" x14ac:dyDescent="0.2">
      <c r="A83" s="44"/>
      <c r="B83" s="44"/>
      <c r="D83" s="21"/>
      <c r="E83" s="62"/>
      <c r="F83" s="104"/>
      <c r="G83" s="104"/>
      <c r="H83" s="104"/>
    </row>
    <row r="84" spans="1:8" ht="20" thickBot="1" x14ac:dyDescent="0.3">
      <c r="A84" s="24" t="s">
        <v>59</v>
      </c>
      <c r="B84" s="44"/>
      <c r="D84" s="21"/>
      <c r="E84" s="62"/>
      <c r="F84" s="104"/>
      <c r="G84" s="104"/>
      <c r="H84" s="104"/>
    </row>
    <row r="85" spans="1:8" x14ac:dyDescent="0.2">
      <c r="A85" s="68" t="s">
        <v>54</v>
      </c>
      <c r="B85" s="127" t="s">
        <v>55</v>
      </c>
      <c r="D85" s="21"/>
      <c r="E85" s="62"/>
      <c r="F85" s="104"/>
      <c r="G85" s="104"/>
      <c r="H85" s="104"/>
    </row>
    <row r="86" spans="1:8" x14ac:dyDescent="0.2">
      <c r="A86" s="153"/>
      <c r="B86" s="41">
        <v>0</v>
      </c>
      <c r="D86" s="21"/>
      <c r="E86" s="62"/>
      <c r="F86" s="104"/>
      <c r="G86" s="104"/>
      <c r="H86" s="104"/>
    </row>
    <row r="87" spans="1:8" ht="16" thickBot="1" x14ac:dyDescent="0.25">
      <c r="A87" s="153"/>
      <c r="B87" s="41">
        <v>0</v>
      </c>
      <c r="D87" s="21"/>
      <c r="E87" s="62"/>
      <c r="F87" s="104"/>
      <c r="G87" s="104"/>
      <c r="H87" s="104"/>
    </row>
    <row r="88" spans="1:8" ht="16" thickBot="1" x14ac:dyDescent="0.25">
      <c r="A88" s="153"/>
      <c r="B88" s="41">
        <v>0</v>
      </c>
      <c r="D88" s="21"/>
      <c r="E88" s="62"/>
      <c r="F88" s="111" t="s">
        <v>95</v>
      </c>
      <c r="G88" s="111"/>
      <c r="H88" s="111"/>
    </row>
    <row r="89" spans="1:8" ht="16" thickBot="1" x14ac:dyDescent="0.25">
      <c r="A89" s="154"/>
      <c r="B89" s="43">
        <v>0</v>
      </c>
      <c r="D89" s="21"/>
      <c r="E89" s="62"/>
      <c r="F89" s="112">
        <f>SUM(B86:B89)</f>
        <v>0</v>
      </c>
      <c r="G89" s="112">
        <f>IF($B$9="RTO/ Charity/ Not for Profit",F89*100%,F89*80%)</f>
        <v>0</v>
      </c>
      <c r="H89" s="112">
        <f t="shared" si="2"/>
        <v>0</v>
      </c>
    </row>
    <row r="90" spans="1:8" x14ac:dyDescent="0.2">
      <c r="A90" s="44"/>
      <c r="B90" s="44"/>
      <c r="C90" s="44"/>
      <c r="D90" s="21"/>
      <c r="E90" s="62"/>
      <c r="F90" s="61"/>
      <c r="G90" s="61"/>
      <c r="H90" s="61"/>
    </row>
    <row r="91" spans="1:8" ht="20" thickBot="1" x14ac:dyDescent="0.3">
      <c r="A91" s="85" t="s">
        <v>96</v>
      </c>
      <c r="D91" s="21"/>
      <c r="E91" s="62"/>
      <c r="F91" s="104"/>
      <c r="G91" s="104"/>
      <c r="H91" s="104"/>
    </row>
    <row r="92" spans="1:8" x14ac:dyDescent="0.2">
      <c r="A92" s="68" t="s">
        <v>62</v>
      </c>
      <c r="B92" s="127" t="s">
        <v>55</v>
      </c>
      <c r="C92" s="44"/>
      <c r="D92" s="21"/>
      <c r="E92" s="62"/>
      <c r="F92" s="61"/>
      <c r="G92" s="61"/>
      <c r="H92" s="61"/>
    </row>
    <row r="93" spans="1:8" x14ac:dyDescent="0.2">
      <c r="A93" s="84"/>
      <c r="B93" s="86">
        <v>0</v>
      </c>
      <c r="C93" s="44"/>
      <c r="D93" s="21"/>
      <c r="E93" s="62"/>
      <c r="F93" s="61"/>
      <c r="G93" s="61"/>
      <c r="H93" s="61"/>
    </row>
    <row r="94" spans="1:8" ht="16" thickBot="1" x14ac:dyDescent="0.25">
      <c r="A94" s="84"/>
      <c r="B94" s="41">
        <v>0</v>
      </c>
      <c r="C94" s="44"/>
      <c r="D94" s="21"/>
      <c r="E94" s="62"/>
      <c r="F94" s="61"/>
      <c r="G94" s="61"/>
      <c r="H94" s="61"/>
    </row>
    <row r="95" spans="1:8" ht="16" thickBot="1" x14ac:dyDescent="0.25">
      <c r="A95" s="84"/>
      <c r="B95" s="41">
        <v>0</v>
      </c>
      <c r="D95" s="21"/>
      <c r="E95" s="62"/>
      <c r="F95" s="111" t="s">
        <v>63</v>
      </c>
      <c r="G95" s="111"/>
      <c r="H95" s="111"/>
    </row>
    <row r="96" spans="1:8" ht="16" thickBot="1" x14ac:dyDescent="0.25">
      <c r="A96" s="89"/>
      <c r="B96" s="43">
        <v>0</v>
      </c>
      <c r="D96" s="21"/>
      <c r="E96" s="62"/>
      <c r="F96" s="112">
        <f>SUM(B93:B96)</f>
        <v>0</v>
      </c>
      <c r="G96" s="112">
        <f>IF($B$9="RTO/ Charity/ Not for Profit",F96*100%,F96*80%)</f>
        <v>0</v>
      </c>
      <c r="H96" s="112">
        <f t="shared" si="2"/>
        <v>0</v>
      </c>
    </row>
    <row r="97" spans="1:8" x14ac:dyDescent="0.2">
      <c r="D97" s="99"/>
      <c r="E97" s="62"/>
      <c r="F97" s="104"/>
      <c r="G97" s="104"/>
      <c r="H97" s="104"/>
    </row>
    <row r="98" spans="1:8" ht="20" thickBot="1" x14ac:dyDescent="0.3">
      <c r="A98" s="85" t="s">
        <v>97</v>
      </c>
      <c r="D98" s="99"/>
      <c r="E98" s="62"/>
      <c r="F98" s="104"/>
      <c r="G98" s="104"/>
      <c r="H98" s="104"/>
    </row>
    <row r="99" spans="1:8" x14ac:dyDescent="0.2">
      <c r="A99" s="68" t="s">
        <v>62</v>
      </c>
      <c r="B99" s="127" t="s">
        <v>55</v>
      </c>
      <c r="D99" s="99"/>
      <c r="E99" s="62"/>
      <c r="F99" s="104"/>
      <c r="G99" s="104"/>
      <c r="H99" s="104"/>
    </row>
    <row r="100" spans="1:8" x14ac:dyDescent="0.2">
      <c r="A100" s="84"/>
      <c r="B100" s="86">
        <v>0</v>
      </c>
      <c r="D100" s="99"/>
      <c r="E100" s="62"/>
      <c r="F100" s="104"/>
      <c r="G100" s="104"/>
      <c r="H100" s="104"/>
    </row>
    <row r="101" spans="1:8" x14ac:dyDescent="0.2">
      <c r="A101" s="84"/>
      <c r="B101" s="41">
        <v>0</v>
      </c>
      <c r="D101" s="99"/>
      <c r="E101" s="62"/>
      <c r="F101" s="104"/>
      <c r="G101" s="104"/>
      <c r="H101" s="104"/>
    </row>
    <row r="102" spans="1:8" ht="16" thickBot="1" x14ac:dyDescent="0.25">
      <c r="A102" s="84"/>
      <c r="B102" s="41">
        <v>0</v>
      </c>
      <c r="D102" s="99"/>
      <c r="E102" s="62"/>
      <c r="F102" s="104"/>
      <c r="G102" s="104"/>
      <c r="H102" s="104"/>
    </row>
    <row r="103" spans="1:8" ht="16" thickBot="1" x14ac:dyDescent="0.25">
      <c r="A103" s="89"/>
      <c r="B103" s="43">
        <v>0</v>
      </c>
      <c r="D103" s="99"/>
      <c r="E103" s="62"/>
      <c r="F103" s="111" t="s">
        <v>98</v>
      </c>
      <c r="G103" s="111"/>
      <c r="H103" s="111"/>
    </row>
    <row r="104" spans="1:8" ht="16" thickBot="1" x14ac:dyDescent="0.25">
      <c r="D104" s="99"/>
      <c r="E104" s="62"/>
      <c r="F104" s="112">
        <f>SUM(B100:B103)</f>
        <v>0</v>
      </c>
      <c r="G104" s="112">
        <f>IF($B$9="RTO/ Charity/ Not for Profit",F104*100%,F104*80%)</f>
        <v>0</v>
      </c>
      <c r="H104" s="112">
        <f t="shared" ref="H104" si="3">F104-G104</f>
        <v>0</v>
      </c>
    </row>
    <row r="105" spans="1:8" ht="20" thickBot="1" x14ac:dyDescent="0.3">
      <c r="A105" s="85" t="s">
        <v>139</v>
      </c>
      <c r="D105" s="99"/>
      <c r="E105" s="62"/>
      <c r="F105" s="104"/>
      <c r="G105" s="104"/>
      <c r="H105" s="104"/>
    </row>
    <row r="106" spans="1:8" x14ac:dyDescent="0.2">
      <c r="A106" s="68" t="s">
        <v>62</v>
      </c>
      <c r="B106" s="127" t="s">
        <v>55</v>
      </c>
      <c r="D106" s="99"/>
      <c r="E106" s="62"/>
      <c r="F106" s="104"/>
      <c r="G106" s="104"/>
      <c r="H106" s="104"/>
    </row>
    <row r="107" spans="1:8" x14ac:dyDescent="0.2">
      <c r="A107" s="84"/>
      <c r="B107" s="86">
        <v>0</v>
      </c>
      <c r="D107" s="99"/>
      <c r="E107" s="62"/>
      <c r="F107" s="104"/>
      <c r="G107" s="104"/>
      <c r="H107" s="104"/>
    </row>
    <row r="108" spans="1:8" x14ac:dyDescent="0.2">
      <c r="A108" s="84"/>
      <c r="B108" s="41">
        <v>0</v>
      </c>
      <c r="D108" s="99"/>
      <c r="E108" s="62"/>
      <c r="F108" s="104"/>
      <c r="G108" s="104"/>
      <c r="H108" s="104"/>
    </row>
    <row r="109" spans="1:8" ht="16" thickBot="1" x14ac:dyDescent="0.25">
      <c r="A109" s="84"/>
      <c r="B109" s="41">
        <v>0</v>
      </c>
      <c r="D109" s="99"/>
      <c r="E109" s="62"/>
      <c r="F109" s="104"/>
      <c r="G109" s="104"/>
      <c r="H109" s="104"/>
    </row>
    <row r="110" spans="1:8" ht="16" thickBot="1" x14ac:dyDescent="0.25">
      <c r="A110" s="89"/>
      <c r="B110" s="43">
        <v>0</v>
      </c>
      <c r="D110" s="99"/>
      <c r="E110" s="62"/>
      <c r="F110" s="111" t="s">
        <v>99</v>
      </c>
      <c r="G110" s="111"/>
      <c r="H110" s="111"/>
    </row>
    <row r="111" spans="1:8" ht="16" thickBot="1" x14ac:dyDescent="0.25">
      <c r="D111" s="99"/>
      <c r="E111" s="62"/>
      <c r="F111" s="112">
        <f>SUM(B107:B110)</f>
        <v>0</v>
      </c>
      <c r="G111" s="112">
        <f>F111</f>
        <v>0</v>
      </c>
      <c r="H111" s="112">
        <f t="shared" ref="H111" si="4">F111-G111</f>
        <v>0</v>
      </c>
    </row>
    <row r="112" spans="1:8" x14ac:dyDescent="0.2">
      <c r="D112" s="99"/>
      <c r="E112" s="62"/>
      <c r="F112" s="104"/>
      <c r="G112" s="104"/>
      <c r="H112" s="104"/>
    </row>
    <row r="113" spans="1:15" x14ac:dyDescent="0.2">
      <c r="D113" s="99"/>
      <c r="E113" s="62"/>
      <c r="F113" s="104"/>
      <c r="G113" s="104"/>
      <c r="H113" s="104"/>
    </row>
    <row r="114" spans="1:15" ht="16" thickBot="1" x14ac:dyDescent="0.25">
      <c r="B114" s="44"/>
      <c r="D114" s="99"/>
      <c r="E114" s="62"/>
      <c r="F114" s="104"/>
      <c r="G114" s="104"/>
      <c r="H114" s="104"/>
    </row>
    <row r="115" spans="1:15" ht="20" thickBot="1" x14ac:dyDescent="0.3">
      <c r="A115" s="24" t="s">
        <v>100</v>
      </c>
      <c r="C115" s="44"/>
      <c r="D115" s="44"/>
      <c r="E115" s="62"/>
      <c r="F115" s="111" t="s">
        <v>101</v>
      </c>
      <c r="G115" s="111"/>
      <c r="H115" s="111"/>
    </row>
    <row r="116" spans="1:15" x14ac:dyDescent="0.2">
      <c r="A116" s="68" t="s">
        <v>102</v>
      </c>
      <c r="B116" s="92" t="s">
        <v>62</v>
      </c>
      <c r="C116" s="93" t="s">
        <v>103</v>
      </c>
      <c r="D116" s="92" t="s">
        <v>104</v>
      </c>
      <c r="E116" s="94" t="s">
        <v>105</v>
      </c>
      <c r="F116" s="108" t="s">
        <v>106</v>
      </c>
      <c r="G116" s="108"/>
      <c r="H116" s="108"/>
      <c r="O116" s="20"/>
    </row>
    <row r="117" spans="1:15" x14ac:dyDescent="0.2">
      <c r="A117" s="153"/>
      <c r="B117" s="87"/>
      <c r="C117" s="87"/>
      <c r="D117" s="88"/>
      <c r="E117" s="163">
        <v>0</v>
      </c>
      <c r="F117" s="109">
        <f>D117*E117</f>
        <v>0</v>
      </c>
      <c r="G117" s="109">
        <f>IF($B$9="RTO/ Charity/ Not for Profit",F117*100%,F117*100%)</f>
        <v>0</v>
      </c>
      <c r="H117" s="109">
        <f t="shared" ref="H117:H133" si="5">F117-G117</f>
        <v>0</v>
      </c>
      <c r="O117" s="20"/>
    </row>
    <row r="118" spans="1:15" x14ac:dyDescent="0.2">
      <c r="A118" s="153"/>
      <c r="B118" s="87"/>
      <c r="C118" s="87"/>
      <c r="D118" s="88"/>
      <c r="E118" s="163">
        <v>0</v>
      </c>
      <c r="F118" s="109">
        <f t="shared" ref="F118:F122" si="6">D118*E118</f>
        <v>0</v>
      </c>
      <c r="G118" s="109">
        <f t="shared" ref="G118:G122" si="7">IF($B$9="RTO/ Charity/ Not for Profit",F118*100%,F118*100%)</f>
        <v>0</v>
      </c>
      <c r="H118" s="109">
        <f t="shared" si="5"/>
        <v>0</v>
      </c>
      <c r="O118" s="20"/>
    </row>
    <row r="119" spans="1:15" x14ac:dyDescent="0.2">
      <c r="A119" s="153"/>
      <c r="B119" s="87"/>
      <c r="C119" s="87"/>
      <c r="D119" s="88"/>
      <c r="E119" s="163">
        <v>0</v>
      </c>
      <c r="F119" s="109">
        <f t="shared" si="6"/>
        <v>0</v>
      </c>
      <c r="G119" s="109">
        <f t="shared" si="7"/>
        <v>0</v>
      </c>
      <c r="H119" s="109">
        <f t="shared" si="5"/>
        <v>0</v>
      </c>
      <c r="O119" s="20"/>
    </row>
    <row r="120" spans="1:15" x14ac:dyDescent="0.2">
      <c r="A120" s="153"/>
      <c r="B120" s="87"/>
      <c r="C120" s="87"/>
      <c r="D120" s="88"/>
      <c r="E120" s="163">
        <v>0</v>
      </c>
      <c r="F120" s="109">
        <f t="shared" si="6"/>
        <v>0</v>
      </c>
      <c r="G120" s="109">
        <f t="shared" si="7"/>
        <v>0</v>
      </c>
      <c r="H120" s="109">
        <f t="shared" si="5"/>
        <v>0</v>
      </c>
      <c r="O120" s="20"/>
    </row>
    <row r="121" spans="1:15" x14ac:dyDescent="0.2">
      <c r="A121" s="153"/>
      <c r="B121" s="87"/>
      <c r="C121" s="87"/>
      <c r="D121" s="88"/>
      <c r="E121" s="163">
        <v>0</v>
      </c>
      <c r="F121" s="109">
        <f t="shared" si="6"/>
        <v>0</v>
      </c>
      <c r="G121" s="109">
        <f t="shared" si="7"/>
        <v>0</v>
      </c>
      <c r="H121" s="109">
        <f t="shared" si="5"/>
        <v>0</v>
      </c>
      <c r="O121" s="20"/>
    </row>
    <row r="122" spans="1:15" ht="16" thickBot="1" x14ac:dyDescent="0.25">
      <c r="A122" s="90"/>
      <c r="B122" s="90"/>
      <c r="C122" s="90"/>
      <c r="D122" s="91"/>
      <c r="E122" s="164">
        <v>0</v>
      </c>
      <c r="F122" s="109">
        <f t="shared" si="6"/>
        <v>0</v>
      </c>
      <c r="G122" s="109">
        <f t="shared" si="7"/>
        <v>0</v>
      </c>
      <c r="H122" s="110">
        <f t="shared" si="5"/>
        <v>0</v>
      </c>
      <c r="O122" s="20"/>
    </row>
    <row r="123" spans="1:15" ht="16" thickBot="1" x14ac:dyDescent="0.25">
      <c r="A123" s="45"/>
      <c r="B123" s="44"/>
      <c r="C123" s="44"/>
      <c r="D123" s="44"/>
      <c r="E123" s="95" t="s">
        <v>107</v>
      </c>
      <c r="F123" s="112">
        <f>SUM(F117:F122)</f>
        <v>0</v>
      </c>
      <c r="G123" s="112">
        <f>IF($B$9="RTO/ Charity/ Not for Profit",F123*100%,F123*100%)</f>
        <v>0</v>
      </c>
      <c r="H123" s="112">
        <f t="shared" si="5"/>
        <v>0</v>
      </c>
      <c r="O123" s="20"/>
    </row>
    <row r="124" spans="1:15" ht="16" thickBot="1" x14ac:dyDescent="0.25">
      <c r="A124" s="45"/>
      <c r="B124" s="44"/>
      <c r="D124" s="44"/>
      <c r="E124" s="44"/>
      <c r="F124" s="105"/>
      <c r="G124" s="105"/>
      <c r="H124" s="105"/>
      <c r="O124" s="20"/>
    </row>
    <row r="125" spans="1:15" ht="20" thickBot="1" x14ac:dyDescent="0.3">
      <c r="A125" s="24" t="s">
        <v>108</v>
      </c>
      <c r="B125" s="44"/>
      <c r="C125" s="44"/>
      <c r="D125" s="44"/>
      <c r="E125" s="44"/>
      <c r="F125" s="111" t="s">
        <v>109</v>
      </c>
      <c r="G125" s="111"/>
      <c r="H125" s="111"/>
      <c r="O125" s="20"/>
    </row>
    <row r="126" spans="1:15" x14ac:dyDescent="0.2">
      <c r="A126" s="68" t="s">
        <v>110</v>
      </c>
      <c r="B126" s="92" t="s">
        <v>62</v>
      </c>
      <c r="C126" s="93" t="s">
        <v>103</v>
      </c>
      <c r="D126" s="92" t="s">
        <v>104</v>
      </c>
      <c r="E126" s="94" t="s">
        <v>68</v>
      </c>
      <c r="F126" s="108" t="s">
        <v>69</v>
      </c>
      <c r="G126" s="108"/>
      <c r="H126" s="108"/>
      <c r="O126" s="20"/>
    </row>
    <row r="127" spans="1:15" x14ac:dyDescent="0.2">
      <c r="A127" s="84"/>
      <c r="B127" s="87"/>
      <c r="C127" s="87"/>
      <c r="D127" s="88"/>
      <c r="E127" s="163">
        <v>0</v>
      </c>
      <c r="F127" s="109">
        <f>D127*E127</f>
        <v>0</v>
      </c>
      <c r="G127" s="109">
        <f>IF($B$9="RTO/ Charity/ Not for Profit",F127*100%,F127*80%)</f>
        <v>0</v>
      </c>
      <c r="H127" s="109">
        <f t="shared" si="5"/>
        <v>0</v>
      </c>
      <c r="O127" s="20"/>
    </row>
    <row r="128" spans="1:15" x14ac:dyDescent="0.2">
      <c r="A128" s="84"/>
      <c r="B128" s="87"/>
      <c r="C128" s="87"/>
      <c r="D128" s="88"/>
      <c r="E128" s="163">
        <v>0</v>
      </c>
      <c r="F128" s="109">
        <f t="shared" ref="F128:F132" si="8">D128*E128</f>
        <v>0</v>
      </c>
      <c r="G128" s="109">
        <f t="shared" ref="G128:G132" si="9">IF($B$9="RTO/ Charity/ Not for Profit",F128*100%,F128*80%)</f>
        <v>0</v>
      </c>
      <c r="H128" s="109">
        <f t="shared" si="5"/>
        <v>0</v>
      </c>
      <c r="O128" s="20"/>
    </row>
    <row r="129" spans="1:15" x14ac:dyDescent="0.2">
      <c r="A129" s="84"/>
      <c r="B129" s="87"/>
      <c r="C129" s="87"/>
      <c r="D129" s="88"/>
      <c r="E129" s="163">
        <v>0</v>
      </c>
      <c r="F129" s="109">
        <f t="shared" si="8"/>
        <v>0</v>
      </c>
      <c r="G129" s="109">
        <f t="shared" si="9"/>
        <v>0</v>
      </c>
      <c r="H129" s="109">
        <f t="shared" si="5"/>
        <v>0</v>
      </c>
      <c r="O129" s="20"/>
    </row>
    <row r="130" spans="1:15" x14ac:dyDescent="0.2">
      <c r="A130" s="84"/>
      <c r="B130" s="87"/>
      <c r="C130" s="87"/>
      <c r="D130" s="88"/>
      <c r="E130" s="163">
        <v>0</v>
      </c>
      <c r="F130" s="109">
        <f t="shared" si="8"/>
        <v>0</v>
      </c>
      <c r="G130" s="109">
        <f t="shared" si="9"/>
        <v>0</v>
      </c>
      <c r="H130" s="109">
        <f t="shared" si="5"/>
        <v>0</v>
      </c>
      <c r="O130" s="20"/>
    </row>
    <row r="131" spans="1:15" x14ac:dyDescent="0.2">
      <c r="A131" s="84"/>
      <c r="B131" s="87"/>
      <c r="C131" s="87"/>
      <c r="D131" s="88"/>
      <c r="E131" s="163">
        <v>0</v>
      </c>
      <c r="F131" s="109">
        <f t="shared" si="8"/>
        <v>0</v>
      </c>
      <c r="G131" s="109">
        <f t="shared" si="9"/>
        <v>0</v>
      </c>
      <c r="H131" s="109">
        <f t="shared" si="5"/>
        <v>0</v>
      </c>
      <c r="O131" s="20"/>
    </row>
    <row r="132" spans="1:15" ht="16" thickBot="1" x14ac:dyDescent="0.25">
      <c r="A132" s="89"/>
      <c r="B132" s="90"/>
      <c r="C132" s="90"/>
      <c r="D132" s="91"/>
      <c r="E132" s="164">
        <v>0</v>
      </c>
      <c r="F132" s="109">
        <f t="shared" si="8"/>
        <v>0</v>
      </c>
      <c r="G132" s="109">
        <f t="shared" si="9"/>
        <v>0</v>
      </c>
      <c r="H132" s="110">
        <f t="shared" si="5"/>
        <v>0</v>
      </c>
      <c r="O132" s="20"/>
    </row>
    <row r="133" spans="1:15" ht="16" thickBot="1" x14ac:dyDescent="0.25">
      <c r="A133" s="45"/>
      <c r="B133" s="44"/>
      <c r="C133" s="44"/>
      <c r="D133" s="21"/>
      <c r="E133" s="95" t="s">
        <v>44</v>
      </c>
      <c r="F133" s="112">
        <f>SUM(F127:F132)</f>
        <v>0</v>
      </c>
      <c r="G133" s="112">
        <f>IF($B$9="RTO/ Charity/ Not for Profit",F133*100%,F133*80%)</f>
        <v>0</v>
      </c>
      <c r="H133" s="112">
        <f t="shared" si="5"/>
        <v>0</v>
      </c>
    </row>
    <row r="134" spans="1:15" x14ac:dyDescent="0.2">
      <c r="A134" s="128"/>
      <c r="D134" s="99"/>
      <c r="E134" s="62"/>
      <c r="F134" s="62"/>
    </row>
    <row r="135" spans="1:15" ht="16" thickBot="1" x14ac:dyDescent="0.25">
      <c r="D135" s="99"/>
      <c r="E135" s="62"/>
      <c r="F135" s="62"/>
    </row>
    <row r="136" spans="1:15" s="122" customFormat="1" ht="41" thickBot="1" x14ac:dyDescent="0.25">
      <c r="A136" s="13"/>
      <c r="B136" s="14"/>
      <c r="C136" s="14"/>
      <c r="D136" s="14"/>
      <c r="E136" s="14" t="s">
        <v>72</v>
      </c>
      <c r="F136" s="14" t="s">
        <v>44</v>
      </c>
      <c r="G136" s="14" t="s">
        <v>45</v>
      </c>
      <c r="H136" s="15" t="s">
        <v>84</v>
      </c>
      <c r="I136" s="121"/>
      <c r="J136" s="121"/>
      <c r="K136" s="121"/>
      <c r="L136" s="121"/>
      <c r="M136" s="121"/>
      <c r="N136" s="121"/>
    </row>
    <row r="137" spans="1:15" s="129" customFormat="1" ht="20" thickBot="1" x14ac:dyDescent="0.25">
      <c r="A137" s="16" t="str">
        <f>"Total Partner Project Cost (@ "&amp;B7&amp;") £"</f>
        <v>Total Partner Project Cost (@ ) £</v>
      </c>
      <c r="B137" s="17"/>
      <c r="C137" s="17"/>
      <c r="D137" s="17"/>
      <c r="E137" s="181">
        <f>IF($B$9="RTO/ Charity/ Not for Profit",100%,80%)</f>
        <v>0.8</v>
      </c>
      <c r="F137" s="18">
        <f>F69+F75+F82+F89+F96+F123+F133+F104+F111</f>
        <v>0</v>
      </c>
      <c r="G137" s="18">
        <f>G69+G75+G82+G89+G96+G123+G133+G104+G111</f>
        <v>0</v>
      </c>
      <c r="H137" s="18">
        <f>H69+H75+H82+H89+H96+H123+H133+H104+H111</f>
        <v>0</v>
      </c>
    </row>
    <row r="138" spans="1:15" x14ac:dyDescent="0.2">
      <c r="E138" s="130"/>
    </row>
  </sheetData>
  <sheetProtection algorithmName="SHA-512" hashValue="VgjwfvxhjYTh8vqgJ7Z8XQANwtRYIZAhWYbgcOclQx7PPlswosBtO4fVTTf49Jpz2/0gAKjFkXKEP9Nfr03fCA==" saltValue="aXr1Bl6V0IvZRv0tEMv1gg==" spinCount="100000" sheet="1" insertRows="0" selectLockedCells="1"/>
  <mergeCells count="1">
    <mergeCell ref="A1:H2"/>
  </mergeCells>
  <dataValidations count="1">
    <dataValidation allowBlank="1" showInputMessage="1" showErrorMessage="1" sqref="B49 B37 B43" xr:uid="{8A4983F9-94CF-4B33-A458-96F52379F3CC}"/>
  </dataValidations>
  <pageMargins left="0.70866141732283472" right="0.31496062992125984" top="0.47244094488188981" bottom="0.27559055118110237" header="0.31496062992125984" footer="0.19685039370078741"/>
  <pageSetup paperSize="9" scale="55"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795A43C-C46D-48BC-99D3-CF20533C9E31}">
          <x14:formula1>
            <xm:f>'Dropdown List'!$A$11:$A$14</xm:f>
          </x14:formula1>
          <xm:sqref>B8</xm:sqref>
        </x14:dataValidation>
        <x14:dataValidation type="list" allowBlank="1" showInputMessage="1" showErrorMessage="1" xr:uid="{84912A56-EAE2-4BBA-A653-A0B483EF6F3B}">
          <x14:formula1>
            <xm:f>'Dropdown List'!$A$20:$A$21</xm:f>
          </x14:formula1>
          <xm:sqref>B9</xm:sqref>
        </x14:dataValidation>
        <x14:dataValidation type="list" allowBlank="1" showInputMessage="1" showErrorMessage="1" xr:uid="{93105D65-C17A-47B9-881C-11A28A562CD2}">
          <x14:formula1>
            <xm:f>'Dropdown List'!$A$1:$A$9</xm:f>
          </x14:formula1>
          <xm:sqref>A117:A122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F40"/>
  <sheetViews>
    <sheetView topLeftCell="C1" workbookViewId="0">
      <selection activeCell="G4" sqref="G4"/>
    </sheetView>
  </sheetViews>
  <sheetFormatPr baseColWidth="10" defaultColWidth="9.1640625" defaultRowHeight="15" x14ac:dyDescent="0.2"/>
  <cols>
    <col min="1" max="1" width="50.6640625" style="1" customWidth="1"/>
    <col min="3" max="3" width="41.5" bestFit="1" customWidth="1"/>
    <col min="4" max="4" width="10.83203125" bestFit="1" customWidth="1"/>
    <col min="5" max="5" width="16.6640625" bestFit="1" customWidth="1"/>
    <col min="6" max="6" width="14.1640625" customWidth="1"/>
  </cols>
  <sheetData>
    <row r="1" spans="1:6" x14ac:dyDescent="0.2">
      <c r="A1" s="1" t="s">
        <v>112</v>
      </c>
      <c r="C1" t="s">
        <v>113</v>
      </c>
      <c r="D1" s="6">
        <v>125000</v>
      </c>
      <c r="E1" s="179">
        <v>45425</v>
      </c>
    </row>
    <row r="2" spans="1:6" x14ac:dyDescent="0.2">
      <c r="A2" s="1" t="s">
        <v>114</v>
      </c>
      <c r="D2" s="6"/>
      <c r="E2" s="7"/>
    </row>
    <row r="3" spans="1:6" x14ac:dyDescent="0.2">
      <c r="A3" s="1" t="s">
        <v>115</v>
      </c>
    </row>
    <row r="4" spans="1:6" x14ac:dyDescent="0.2">
      <c r="A4" s="1" t="s">
        <v>116</v>
      </c>
      <c r="C4" t="s">
        <v>117</v>
      </c>
    </row>
    <row r="5" spans="1:6" x14ac:dyDescent="0.2">
      <c r="A5" s="1" t="s">
        <v>118</v>
      </c>
      <c r="C5" s="2" t="s">
        <v>119</v>
      </c>
    </row>
    <row r="6" spans="1:6" x14ac:dyDescent="0.2">
      <c r="A6" s="1" t="s">
        <v>120</v>
      </c>
      <c r="C6" s="3" t="s">
        <v>121</v>
      </c>
    </row>
    <row r="7" spans="1:6" x14ac:dyDescent="0.2">
      <c r="A7" s="1" t="s">
        <v>122</v>
      </c>
      <c r="C7" s="4" t="s">
        <v>123</v>
      </c>
    </row>
    <row r="8" spans="1:6" x14ac:dyDescent="0.2">
      <c r="A8" s="1" t="s">
        <v>124</v>
      </c>
    </row>
    <row r="9" spans="1:6" ht="32" x14ac:dyDescent="0.2">
      <c r="A9" s="1" t="s">
        <v>125</v>
      </c>
      <c r="C9" s="146"/>
      <c r="D9" s="147" t="s">
        <v>126</v>
      </c>
      <c r="E9" s="147" t="s">
        <v>127</v>
      </c>
      <c r="F9" s="147" t="s">
        <v>128</v>
      </c>
    </row>
    <row r="10" spans="1:6" ht="16" x14ac:dyDescent="0.2">
      <c r="C10" s="146" t="s">
        <v>129</v>
      </c>
      <c r="D10" s="148" t="s">
        <v>130</v>
      </c>
      <c r="E10" s="148">
        <v>0.7</v>
      </c>
      <c r="F10" s="148">
        <v>0.45</v>
      </c>
    </row>
    <row r="11" spans="1:6" ht="16" x14ac:dyDescent="0.2">
      <c r="C11" s="146" t="s">
        <v>131</v>
      </c>
      <c r="D11" s="148" t="s">
        <v>132</v>
      </c>
      <c r="E11" s="148">
        <v>0.6</v>
      </c>
      <c r="F11" s="148">
        <v>0.35</v>
      </c>
    </row>
    <row r="12" spans="1:6" ht="16" x14ac:dyDescent="0.2">
      <c r="A12" s="1" t="s">
        <v>37</v>
      </c>
      <c r="C12" s="146" t="s">
        <v>133</v>
      </c>
      <c r="D12" s="148" t="s">
        <v>134</v>
      </c>
      <c r="E12" s="148" t="s">
        <v>134</v>
      </c>
      <c r="F12" s="148" t="s">
        <v>134</v>
      </c>
    </row>
    <row r="13" spans="1:6" x14ac:dyDescent="0.2">
      <c r="A13" s="1" t="s">
        <v>75</v>
      </c>
    </row>
    <row r="14" spans="1:6" x14ac:dyDescent="0.2">
      <c r="A14" s="1" t="s">
        <v>77</v>
      </c>
    </row>
    <row r="16" spans="1:6" x14ac:dyDescent="0.2">
      <c r="A16" s="5" t="s">
        <v>40</v>
      </c>
    </row>
    <row r="17" spans="1:1" x14ac:dyDescent="0.2">
      <c r="A17" s="1" t="s">
        <v>76</v>
      </c>
    </row>
    <row r="18" spans="1:1" x14ac:dyDescent="0.2">
      <c r="A18" s="1" t="s">
        <v>78</v>
      </c>
    </row>
    <row r="19" spans="1:1" x14ac:dyDescent="0.2">
      <c r="A19"/>
    </row>
    <row r="20" spans="1:1" x14ac:dyDescent="0.2">
      <c r="A20" s="1" t="s">
        <v>81</v>
      </c>
    </row>
    <row r="21" spans="1:1" x14ac:dyDescent="0.2">
      <c r="A21" s="1" t="s">
        <v>111</v>
      </c>
    </row>
    <row r="39" spans="1:1" x14ac:dyDescent="0.2">
      <c r="A39" s="1" t="s">
        <v>135</v>
      </c>
    </row>
    <row r="40" spans="1:1" x14ac:dyDescent="0.2">
      <c r="A40" s="1" t="s">
        <v>136</v>
      </c>
    </row>
  </sheetData>
  <sheetProtection selectLockedCells="1" selectUnlockedCells="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05ADECE1EBE94F931CE5A745A587E3" ma:contentTypeVersion="10" ma:contentTypeDescription="Create a new document." ma:contentTypeScope="" ma:versionID="238362d805e2801ad8049ddd4afb0825">
  <xsd:schema xmlns:xsd="http://www.w3.org/2001/XMLSchema" xmlns:xs="http://www.w3.org/2001/XMLSchema" xmlns:p="http://schemas.microsoft.com/office/2006/metadata/properties" xmlns:ns2="404f8863-ff99-4dbe-b375-51c3e4f8b7ae" xmlns:ns3="6ea1dbfe-3845-4cd2-9f5f-2cc04f09c8bc" targetNamespace="http://schemas.microsoft.com/office/2006/metadata/properties" ma:root="true" ma:fieldsID="0d8ade81dc233d87e14f76dcc732e19d" ns2:_="" ns3:_="">
    <xsd:import namespace="404f8863-ff99-4dbe-b375-51c3e4f8b7ae"/>
    <xsd:import namespace="6ea1dbfe-3845-4cd2-9f5f-2cc04f09c8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f8863-ff99-4dbe-b375-51c3e4f8b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1dbfe-3845-4cd2-9f5f-2cc04f09c8b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063EFE-4447-410B-90B7-6C0A1CD0959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E7A1106-109C-4B4D-B7EF-317BFAD24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f8863-ff99-4dbe-b375-51c3e4f8b7ae"/>
    <ds:schemaRef ds:uri="6ea1dbfe-3845-4cd2-9f5f-2cc04f09c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FD080B-C889-4A9D-B2B3-DC97DA4A83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Guidance</vt:lpstr>
      <vt:lpstr>Project Total</vt:lpstr>
      <vt:lpstr>Industry Costing Form (1)</vt:lpstr>
      <vt:lpstr>Industry Costing Form (2)</vt:lpstr>
      <vt:lpstr>Industry Costing Form (3)</vt:lpstr>
      <vt:lpstr>Research Org Costing Form (1)</vt:lpstr>
      <vt:lpstr>Research Org Costing Form (2)</vt:lpstr>
      <vt:lpstr>Research Org Costing Form (3)</vt:lpstr>
      <vt:lpstr>Dropdown List</vt:lpstr>
      <vt:lpstr>'Industry Costing Form (1)'!Print_Area</vt:lpstr>
      <vt:lpstr>'Industry Costing Form (2)'!Print_Area</vt:lpstr>
      <vt:lpstr>'Industry Costing Form (3)'!Print_Area</vt:lpstr>
      <vt:lpstr>'Project Total'!Print_Area</vt:lpstr>
      <vt:lpstr>'Research Org Costing Form (1)'!Print_Area</vt:lpstr>
      <vt:lpstr>'Research Org Costing Form (2)'!Print_Area</vt:lpstr>
      <vt:lpstr>'Research Org Costing Form (3)'!Print_Area</vt:lpstr>
    </vt:vector>
  </TitlesOfParts>
  <Manager/>
  <Company>University of Manchester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mzdssvh2</dc:creator>
  <cp:keywords/>
  <dc:description/>
  <cp:lastModifiedBy>Rachel Lyons</cp:lastModifiedBy>
  <cp:revision/>
  <dcterms:created xsi:type="dcterms:W3CDTF">2012-10-05T09:55:32Z</dcterms:created>
  <dcterms:modified xsi:type="dcterms:W3CDTF">2024-04-25T13:38:29Z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0x010100C005ADECE1EBE94F931CE5A745A587E3</vt:lpwstr>
  </property>
</Properties>
</file>