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https://livemanchesterac.sharepoint.com/sites/OfficeforSocialResponsibility/Shared Documents/SDGs/THE Impact League Table/2023 Table/"/>
    </mc:Choice>
  </mc:AlternateContent>
  <xr:revisionPtr revIDLastSave="92" documentId="8_{8AF8A422-347F-D845-A72A-D7075497A6EE}" xr6:coauthVersionLast="47" xr6:coauthVersionMax="47" xr10:uidLastSave="{407F96D1-F765-41B5-8406-DE79A4BB3C54}"/>
  <bookViews>
    <workbookView xWindow="0" yWindow="760" windowWidth="34560" windowHeight="20300" xr2:uid="{00000000-000D-0000-FFFF-FFFF00000000}"/>
  </bookViews>
  <sheets>
    <sheet name="THE" sheetId="1" r:id="rId1"/>
    <sheet name="2020 21 low carbon sourc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" l="1"/>
  <c r="C50" i="2"/>
  <c r="C44" i="2"/>
  <c r="D27" i="2"/>
  <c r="D28" i="2" s="1"/>
  <c r="D16" i="2"/>
  <c r="D19" i="2" s="1"/>
  <c r="O5" i="2"/>
  <c r="H7" i="2"/>
  <c r="C11" i="2"/>
  <c r="F22" i="2" l="1"/>
  <c r="D20" i="2"/>
  <c r="D31" i="2" s="1"/>
  <c r="F19" i="2"/>
  <c r="AJ32" i="1"/>
  <c r="AJ33" i="1" s="1"/>
  <c r="AJ28" i="1"/>
  <c r="AJ29" i="1" s="1"/>
  <c r="AJ24" i="1"/>
  <c r="AJ25" i="1" s="1"/>
  <c r="AJ17" i="1"/>
  <c r="AJ18" i="1" s="1"/>
  <c r="AJ19" i="1" s="1"/>
  <c r="AJ12" i="1"/>
  <c r="AJ13" i="1" s="1"/>
  <c r="AJ14" i="1" s="1"/>
  <c r="AJ36" i="1" l="1"/>
  <c r="AJ21" i="1"/>
  <c r="AA32" i="1" l="1"/>
  <c r="AA33" i="1" s="1"/>
  <c r="AA28" i="1"/>
  <c r="AA29" i="1" s="1"/>
  <c r="AA24" i="1"/>
  <c r="AA25" i="1" s="1"/>
  <c r="AA17" i="1"/>
  <c r="AA18" i="1" s="1"/>
  <c r="AA19" i="1" s="1"/>
  <c r="AA12" i="1"/>
  <c r="AA13" i="1" s="1"/>
  <c r="AA14" i="1" s="1"/>
  <c r="AA21" i="1" l="1"/>
  <c r="AA36" i="1"/>
  <c r="R32" i="1"/>
  <c r="R33" i="1" s="1"/>
  <c r="R28" i="1"/>
  <c r="R29" i="1" s="1"/>
  <c r="H5" i="1" l="1"/>
  <c r="H12" i="1"/>
  <c r="H13" i="1" s="1"/>
  <c r="H14" i="1" s="1"/>
  <c r="R12" i="1"/>
  <c r="R13" i="1" s="1"/>
  <c r="R14" i="1" s="1"/>
  <c r="H17" i="1"/>
  <c r="H18" i="1" s="1"/>
  <c r="H19" i="1" s="1"/>
  <c r="R17" i="1"/>
  <c r="H24" i="1"/>
  <c r="H25" i="1" s="1"/>
  <c r="R24" i="1"/>
  <c r="R25" i="1" s="1"/>
  <c r="R36" i="1" s="1"/>
  <c r="H28" i="1"/>
  <c r="H29" i="1" s="1"/>
  <c r="H32" i="1"/>
  <c r="H33" i="1" s="1"/>
  <c r="H36" i="1" l="1"/>
  <c r="R18" i="1"/>
  <c r="R19" i="1" s="1"/>
  <c r="R21" i="1" s="1"/>
  <c r="H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Mahdi Choudhury</author>
  </authors>
  <commentList>
    <comment ref="AN19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Mahdi Choudhury: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estimate</t>
        </r>
      </text>
    </comment>
    <comment ref="AM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Mahdi Choudhury:</t>
        </r>
        <r>
          <rPr>
            <sz val="9"/>
            <color indexed="81"/>
            <rFont val="Tahoma"/>
            <family val="2"/>
          </rPr>
          <t xml:space="preserve">
GSHP Heat Meter supply to Buffer vessel / PHE </t>
        </r>
      </text>
    </comment>
    <comment ref="AN27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Mahdi Choudhury: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estimate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Mahdi Choudhury</author>
  </authors>
  <commentList>
    <comment ref="D18" authorId="0" shapeId="0" xr:uid="{FF778039-388A-B542-BDAD-719A2542746F}">
      <text>
        <r>
          <rPr>
            <b/>
            <sz val="9"/>
            <color rgb="FF000000"/>
            <rFont val="Tahoma"/>
            <family val="2"/>
          </rPr>
          <t>Mahdi Choudhury: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estimate</t>
        </r>
      </text>
    </comment>
    <comment ref="C25" authorId="0" shapeId="0" xr:uid="{89F3937D-58B7-BA4B-9FBC-0F8E2162392B}">
      <text>
        <r>
          <rPr>
            <b/>
            <sz val="9"/>
            <color indexed="81"/>
            <rFont val="Tahoma"/>
            <family val="2"/>
          </rPr>
          <t>Mahdi Choudhury:</t>
        </r>
        <r>
          <rPr>
            <sz val="9"/>
            <color indexed="81"/>
            <rFont val="Tahoma"/>
            <family val="2"/>
          </rPr>
          <t xml:space="preserve">
GSHP Heat Meter supply to Buffer vessel / PHE </t>
        </r>
      </text>
    </comment>
    <comment ref="D26" authorId="0" shapeId="0" xr:uid="{8D38458E-1710-244C-AC37-21C85B0C6ECA}">
      <text>
        <r>
          <rPr>
            <b/>
            <sz val="9"/>
            <color rgb="FF000000"/>
            <rFont val="Tahoma"/>
            <family val="2"/>
          </rPr>
          <t>Mahdi Choudhury: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estimate</t>
        </r>
      </text>
    </comment>
  </commentList>
</comments>
</file>

<file path=xl/sharedStrings.xml><?xml version="1.0" encoding="utf-8"?>
<sst xmlns="http://schemas.openxmlformats.org/spreadsheetml/2006/main" count="202" uniqueCount="58">
  <si>
    <t>THE Impact Ranking 2020</t>
  </si>
  <si>
    <t>2017/18</t>
  </si>
  <si>
    <t>2018/19</t>
  </si>
  <si>
    <t>2019/20</t>
  </si>
  <si>
    <t>2020/21</t>
  </si>
  <si>
    <t>Total volume of water used (in litres) in the university.</t>
  </si>
  <si>
    <t>litres</t>
  </si>
  <si>
    <t>Rainwater</t>
  </si>
  <si>
    <t>Water</t>
  </si>
  <si>
    <t>Solar PV</t>
  </si>
  <si>
    <t>Electricity</t>
  </si>
  <si>
    <t>GWh</t>
  </si>
  <si>
    <t>kWh</t>
  </si>
  <si>
    <t>MJ</t>
  </si>
  <si>
    <t>GJ</t>
  </si>
  <si>
    <t>Gas</t>
  </si>
  <si>
    <t xml:space="preserve">Total energy used in Gigajoule (GJ). </t>
  </si>
  <si>
    <t>Energy used from low-carbon sources:</t>
  </si>
  <si>
    <t>Power generation sources (wind, solar, nuclear)</t>
  </si>
  <si>
    <t>Solar Thermal</t>
  </si>
  <si>
    <t>GSHP</t>
  </si>
  <si>
    <t>Energy used from low-carbon sources: Total</t>
  </si>
  <si>
    <t>PV</t>
  </si>
  <si>
    <t>20/21</t>
  </si>
  <si>
    <t>Alan Gilbert</t>
  </si>
  <si>
    <t>meter reads</t>
  </si>
  <si>
    <t>coherent data (meter offline from Jan21)</t>
  </si>
  <si>
    <t>James Chadwick</t>
  </si>
  <si>
    <t>Ferranti 1</t>
  </si>
  <si>
    <t>coherent data</t>
  </si>
  <si>
    <t>Students Union</t>
  </si>
  <si>
    <t>The Whitworth</t>
  </si>
  <si>
    <t>Ferranti 2</t>
  </si>
  <si>
    <t>Ferranti 3</t>
  </si>
  <si>
    <t>Cary's Bannister</t>
  </si>
  <si>
    <t>Alan Turing</t>
  </si>
  <si>
    <t>Arthur Lewis</t>
  </si>
  <si>
    <t>NGI</t>
  </si>
  <si>
    <t>Royce</t>
  </si>
  <si>
    <t>Meter ID</t>
  </si>
  <si>
    <t>kWh/y</t>
  </si>
  <si>
    <t>Total</t>
  </si>
  <si>
    <t>3550, 3551</t>
  </si>
  <si>
    <t>not on DCS</t>
  </si>
  <si>
    <t>Electric total (Gj)</t>
  </si>
  <si>
    <t>5/12 x 329,040</t>
  </si>
  <si>
    <t>X.431 (grid renewables)</t>
  </si>
  <si>
    <t>7/12 x 329,040</t>
  </si>
  <si>
    <t>Total grid energy used</t>
  </si>
  <si>
    <t>Total energy generated</t>
  </si>
  <si>
    <t>Total energy from all sources</t>
  </si>
  <si>
    <t>Total low carbon energy</t>
  </si>
  <si>
    <t>renewable</t>
  </si>
  <si>
    <t>total renewable used</t>
  </si>
  <si>
    <t>Solar</t>
  </si>
  <si>
    <t>KwH</t>
  </si>
  <si>
    <t>total low carbon generated</t>
  </si>
  <si>
    <t>converted to GJ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</si>
</sst>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3" fontId="0" fillId="0" borderId="0" xfId="0" applyNumberFormat="1"/>
    <xf numFmtId="0" fontId="0" fillId="2" borderId="0" xfId="0" applyFill="1"/>
    <xf numFmtId="3" fontId="0" fillId="2" borderId="0" xfId="0" applyNumberFormat="1" applyFill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1" applyNumberFormat="1" applyFont="1"/>
    <xf numFmtId="4" fontId="0" fillId="0" borderId="0" xfId="0" applyNumberFormat="1"/>
    <xf numFmtId="0" fontId="0" fillId="3" borderId="0" xfId="0" applyFill="1"/>
    <xf numFmtId="3" fontId="0" fillId="3" borderId="0" xfId="0" applyNumberFormat="1" applyFill="1"/>
    <xf numFmtId="164" fontId="0" fillId="3" borderId="0" xfId="0" applyNumberFormat="1" applyFill="1"/>
    <xf numFmtId="164" fontId="0" fillId="0" borderId="0" xfId="0" applyNumberFormat="1"/>
    <xf numFmtId="3" fontId="0" fillId="4" borderId="0" xfId="0" applyNumberFormat="1" applyFill="1"/>
    <xf numFmtId="17" fontId="0" fillId="0" borderId="0" xfId="0" applyNumberFormat="1" applyAlignment="1">
      <alignment horizontal="center"/>
    </xf>
    <xf numFmtId="3" fontId="6" fillId="0" borderId="0" xfId="0" applyNumberFormat="1" applyFont="1"/>
    <xf numFmtId="164" fontId="6" fillId="0" borderId="0" xfId="0" applyNumberFormat="1" applyFont="1"/>
    <xf numFmtId="16" fontId="0" fillId="0" borderId="0" xfId="0" applyNumberFormat="1"/>
    <xf numFmtId="0" fontId="3" fillId="0" borderId="0" xfId="0" applyFont="1"/>
    <xf numFmtId="4" fontId="3" fillId="0" borderId="0" xfId="0" applyNumberFormat="1" applyFont="1"/>
    <xf numFmtId="0" fontId="3" fillId="2" borderId="0" xfId="0" applyFont="1" applyFill="1"/>
    <xf numFmtId="4" fontId="3" fillId="2" borderId="0" xfId="0" applyNumberFormat="1" applyFont="1" applyFill="1"/>
    <xf numFmtId="3" fontId="9" fillId="0" borderId="0" xfId="0" applyNumberFormat="1" applyFont="1"/>
    <xf numFmtId="3" fontId="0" fillId="5" borderId="2" xfId="0" applyNumberFormat="1" applyFill="1" applyBorder="1"/>
    <xf numFmtId="16" fontId="0" fillId="2" borderId="0" xfId="0" applyNumberFormat="1" applyFill="1"/>
    <xf numFmtId="4" fontId="0" fillId="2" borderId="0" xfId="0" applyNumberFormat="1" applyFill="1"/>
    <xf numFmtId="0" fontId="0" fillId="0" borderId="0" xfId="0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10" fontId="0" fillId="0" borderId="0" xfId="1" applyNumberFormat="1" applyFont="1" applyBorder="1"/>
    <xf numFmtId="4" fontId="0" fillId="0" borderId="0" xfId="0" applyNumberFormat="1" applyBorder="1"/>
    <xf numFmtId="3" fontId="2" fillId="0" borderId="0" xfId="0" applyNumberFormat="1" applyFont="1" applyBorder="1" applyAlignment="1">
      <alignment horizontal="center"/>
    </xf>
    <xf numFmtId="3" fontId="0" fillId="0" borderId="0" xfId="0" applyNumberFormat="1" applyBorder="1"/>
    <xf numFmtId="0" fontId="0" fillId="6" borderId="0" xfId="0" applyFill="1"/>
    <xf numFmtId="0" fontId="3" fillId="6" borderId="0" xfId="0" applyFont="1" applyFill="1"/>
    <xf numFmtId="4" fontId="3" fillId="6" borderId="0" xfId="0" applyNumberFormat="1" applyFont="1" applyFill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R60"/>
  <sheetViews>
    <sheetView tabSelected="1" zoomScaleNormal="100" workbookViewId="0">
      <selection activeCell="V17" sqref="V17"/>
    </sheetView>
  </sheetViews>
  <sheetFormatPr baseColWidth="10" defaultColWidth="8.83203125" defaultRowHeight="15" x14ac:dyDescent="0.2"/>
  <cols>
    <col min="8" max="8" width="12.6640625" style="1" bestFit="1" customWidth="1"/>
    <col min="18" max="18" width="11.1640625" bestFit="1" customWidth="1"/>
    <col min="22" max="26" width="9.1640625" customWidth="1"/>
    <col min="27" max="27" width="11.1640625" customWidth="1"/>
    <col min="31" max="32" width="9.1640625" customWidth="1"/>
    <col min="33" max="33" width="13.33203125" customWidth="1"/>
    <col min="34" max="35" width="9.1640625" customWidth="1"/>
    <col min="36" max="36" width="11.1640625" customWidth="1"/>
    <col min="38" max="38" width="15.1640625" bestFit="1" customWidth="1"/>
    <col min="39" max="39" width="15.5" bestFit="1" customWidth="1"/>
    <col min="40" max="40" width="10.1640625" bestFit="1" customWidth="1"/>
  </cols>
  <sheetData>
    <row r="3" spans="2:44" x14ac:dyDescent="0.2">
      <c r="B3" t="s">
        <v>0</v>
      </c>
      <c r="AL3" s="30"/>
      <c r="AM3" s="30"/>
      <c r="AN3" s="30"/>
      <c r="AO3" s="30"/>
      <c r="AP3" s="30"/>
    </row>
    <row r="4" spans="2:44" x14ac:dyDescent="0.2">
      <c r="B4" t="s">
        <v>1</v>
      </c>
      <c r="L4" t="s">
        <v>2</v>
      </c>
      <c r="R4" s="1"/>
      <c r="U4" t="s">
        <v>3</v>
      </c>
      <c r="AA4" s="1"/>
      <c r="AD4" t="s">
        <v>4</v>
      </c>
      <c r="AJ4" s="1"/>
      <c r="AL4" s="31"/>
      <c r="AM4" s="31"/>
      <c r="AN4" s="32"/>
      <c r="AO4" s="30"/>
      <c r="AP4" s="30"/>
    </row>
    <row r="5" spans="2:44" x14ac:dyDescent="0.2">
      <c r="B5" s="2" t="s">
        <v>5</v>
      </c>
      <c r="C5" s="2"/>
      <c r="D5" s="2"/>
      <c r="E5" s="2"/>
      <c r="F5" s="2"/>
      <c r="G5" s="2"/>
      <c r="H5" s="3">
        <f>H7+H9</f>
        <v>1035567054</v>
      </c>
      <c r="I5" s="2" t="s">
        <v>6</v>
      </c>
      <c r="L5" s="2" t="s">
        <v>5</v>
      </c>
      <c r="M5" s="2"/>
      <c r="N5" s="2"/>
      <c r="O5" s="2"/>
      <c r="P5" s="2"/>
      <c r="Q5" s="2"/>
      <c r="R5" s="3">
        <v>878834000</v>
      </c>
      <c r="S5" s="2" t="s">
        <v>6</v>
      </c>
      <c r="U5" s="2" t="s">
        <v>5</v>
      </c>
      <c r="V5" s="2"/>
      <c r="W5" s="2"/>
      <c r="X5" s="2"/>
      <c r="Y5" s="2"/>
      <c r="Z5" s="2"/>
      <c r="AA5" s="3">
        <v>670587420</v>
      </c>
      <c r="AB5" s="2" t="s">
        <v>6</v>
      </c>
      <c r="AD5" s="2" t="s">
        <v>5</v>
      </c>
      <c r="AE5" s="2"/>
      <c r="AF5" s="2"/>
      <c r="AG5" s="2"/>
      <c r="AH5" s="2"/>
      <c r="AI5" s="2"/>
      <c r="AJ5" s="17"/>
      <c r="AK5" s="2" t="s">
        <v>6</v>
      </c>
      <c r="AL5" s="33"/>
      <c r="AM5" s="33"/>
      <c r="AN5" s="34"/>
      <c r="AO5" s="30"/>
      <c r="AP5" s="30"/>
    </row>
    <row r="6" spans="2:44" x14ac:dyDescent="0.2">
      <c r="R6" s="1"/>
      <c r="AA6" s="1"/>
      <c r="AJ6" s="1"/>
      <c r="AL6" s="33"/>
      <c r="AM6" s="33"/>
      <c r="AN6" s="34"/>
      <c r="AO6" s="30"/>
      <c r="AP6" s="30"/>
    </row>
    <row r="7" spans="2:44" x14ac:dyDescent="0.2">
      <c r="B7" t="s">
        <v>7</v>
      </c>
      <c r="H7" s="1">
        <v>2112054</v>
      </c>
      <c r="I7" t="s">
        <v>6</v>
      </c>
      <c r="R7" s="1"/>
      <c r="AA7" s="1"/>
      <c r="AJ7" s="1"/>
      <c r="AL7" s="33"/>
      <c r="AM7" s="33"/>
      <c r="AN7" s="34"/>
      <c r="AO7" s="30"/>
      <c r="AP7" s="30"/>
    </row>
    <row r="8" spans="2:44" x14ac:dyDescent="0.2">
      <c r="R8" s="1"/>
      <c r="AA8" s="1"/>
      <c r="AJ8" s="1"/>
      <c r="AL8" s="33"/>
      <c r="AM8" s="33"/>
      <c r="AN8" s="34"/>
      <c r="AO8" s="30"/>
      <c r="AP8" s="30"/>
    </row>
    <row r="9" spans="2:44" x14ac:dyDescent="0.2">
      <c r="B9" t="s">
        <v>8</v>
      </c>
      <c r="H9" s="1">
        <v>1033455000</v>
      </c>
      <c r="I9" t="s">
        <v>6</v>
      </c>
      <c r="R9" s="1"/>
      <c r="AA9" s="1"/>
      <c r="AJ9" s="1"/>
      <c r="AL9" s="33"/>
      <c r="AM9" s="33"/>
      <c r="AN9" s="34"/>
      <c r="AO9" s="30"/>
      <c r="AP9" s="30"/>
    </row>
    <row r="10" spans="2:44" x14ac:dyDescent="0.2">
      <c r="R10" s="1"/>
      <c r="AA10" s="1"/>
      <c r="AJ10" s="1"/>
      <c r="AL10" s="33"/>
      <c r="AM10" s="33"/>
      <c r="AN10" s="34"/>
      <c r="AO10" s="30"/>
      <c r="AP10" s="30"/>
      <c r="AR10" t="s">
        <v>9</v>
      </c>
    </row>
    <row r="11" spans="2:44" x14ac:dyDescent="0.2">
      <c r="B11" t="s">
        <v>10</v>
      </c>
      <c r="H11" s="16">
        <v>103.4</v>
      </c>
      <c r="I11" t="s">
        <v>11</v>
      </c>
      <c r="L11" s="13" t="s">
        <v>10</v>
      </c>
      <c r="M11" s="13"/>
      <c r="N11" s="13"/>
      <c r="O11" s="13"/>
      <c r="P11" s="13"/>
      <c r="Q11" s="13"/>
      <c r="R11" s="15">
        <v>104.379</v>
      </c>
      <c r="S11" s="13" t="s">
        <v>11</v>
      </c>
      <c r="U11" s="13" t="s">
        <v>10</v>
      </c>
      <c r="V11" s="13"/>
      <c r="W11" s="13"/>
      <c r="X11" s="13"/>
      <c r="Y11" s="13"/>
      <c r="Z11" s="13"/>
      <c r="AA11" s="15">
        <v>99.3</v>
      </c>
      <c r="AB11" s="13" t="s">
        <v>11</v>
      </c>
      <c r="AD11" s="13" t="s">
        <v>10</v>
      </c>
      <c r="AE11" s="13"/>
      <c r="AF11" s="13"/>
      <c r="AG11" s="13"/>
      <c r="AH11" s="13"/>
      <c r="AI11" s="13"/>
      <c r="AJ11" s="15">
        <v>91.4</v>
      </c>
      <c r="AK11" s="13" t="s">
        <v>11</v>
      </c>
      <c r="AL11" s="33"/>
      <c r="AM11" s="33"/>
      <c r="AN11" s="34"/>
      <c r="AO11" s="30"/>
      <c r="AP11" s="30"/>
    </row>
    <row r="12" spans="2:44" x14ac:dyDescent="0.2">
      <c r="H12" s="1">
        <f>H11*1000000</f>
        <v>103400000</v>
      </c>
      <c r="I12" t="s">
        <v>12</v>
      </c>
      <c r="L12" s="13"/>
      <c r="M12" s="13"/>
      <c r="N12" s="13"/>
      <c r="O12" s="13"/>
      <c r="P12" s="13"/>
      <c r="Q12" s="13"/>
      <c r="R12" s="14">
        <f>R11*1000000</f>
        <v>104379000</v>
      </c>
      <c r="S12" s="13" t="s">
        <v>12</v>
      </c>
      <c r="U12" s="13"/>
      <c r="V12" s="13"/>
      <c r="W12" s="13"/>
      <c r="X12" s="13"/>
      <c r="Y12" s="13"/>
      <c r="Z12" s="13"/>
      <c r="AA12" s="14">
        <f>AA11*1000000</f>
        <v>99300000</v>
      </c>
      <c r="AB12" s="13" t="s">
        <v>12</v>
      </c>
      <c r="AD12" s="13"/>
      <c r="AE12" s="13"/>
      <c r="AF12" s="13"/>
      <c r="AG12" s="13"/>
      <c r="AH12" s="13"/>
      <c r="AI12" s="13"/>
      <c r="AJ12" s="14">
        <f>AJ11*1000000</f>
        <v>91400000</v>
      </c>
      <c r="AK12" s="13" t="s">
        <v>12</v>
      </c>
      <c r="AL12" s="30"/>
      <c r="AM12" s="33"/>
      <c r="AN12" s="34"/>
      <c r="AO12" s="30"/>
      <c r="AP12" s="35"/>
    </row>
    <row r="13" spans="2:44" x14ac:dyDescent="0.2">
      <c r="H13" s="1">
        <f>H12*3.6</f>
        <v>372240000</v>
      </c>
      <c r="I13" t="s">
        <v>13</v>
      </c>
      <c r="L13" s="13"/>
      <c r="M13" s="13"/>
      <c r="N13" s="13"/>
      <c r="O13" s="13"/>
      <c r="P13" s="13"/>
      <c r="Q13" s="13"/>
      <c r="R13" s="14">
        <f>R12*3.6</f>
        <v>375764400</v>
      </c>
      <c r="S13" s="13" t="s">
        <v>13</v>
      </c>
      <c r="U13" s="13"/>
      <c r="V13" s="13"/>
      <c r="W13" s="13"/>
      <c r="X13" s="13"/>
      <c r="Y13" s="13"/>
      <c r="Z13" s="13"/>
      <c r="AA13" s="14">
        <f>AA12*3.6</f>
        <v>357480000</v>
      </c>
      <c r="AB13" s="13" t="s">
        <v>13</v>
      </c>
      <c r="AD13" s="13"/>
      <c r="AE13" s="13"/>
      <c r="AF13" s="13"/>
      <c r="AG13" s="13"/>
      <c r="AH13" s="13"/>
      <c r="AI13" s="13"/>
      <c r="AJ13" s="14">
        <f>AJ12*3.6</f>
        <v>329040000</v>
      </c>
      <c r="AK13" s="13" t="s">
        <v>13</v>
      </c>
      <c r="AL13" s="30"/>
      <c r="AM13" s="30"/>
      <c r="AN13" s="36"/>
      <c r="AO13" s="30"/>
      <c r="AP13" s="30"/>
    </row>
    <row r="14" spans="2:44" x14ac:dyDescent="0.2">
      <c r="H14" s="1">
        <f>H13/1000</f>
        <v>372240</v>
      </c>
      <c r="I14" t="s">
        <v>14</v>
      </c>
      <c r="L14" s="13"/>
      <c r="M14" s="13"/>
      <c r="N14" s="13"/>
      <c r="O14" s="13"/>
      <c r="P14" s="13"/>
      <c r="Q14" s="13"/>
      <c r="R14" s="14">
        <f>R13/1000</f>
        <v>375764.4</v>
      </c>
      <c r="S14" s="13" t="s">
        <v>14</v>
      </c>
      <c r="U14" s="13"/>
      <c r="V14" s="13"/>
      <c r="W14" s="13"/>
      <c r="X14" s="13"/>
      <c r="Y14" s="13"/>
      <c r="Z14" s="13"/>
      <c r="AA14" s="14">
        <f>AA13/1000</f>
        <v>357480</v>
      </c>
      <c r="AB14" s="13" t="s">
        <v>14</v>
      </c>
      <c r="AD14" s="13"/>
      <c r="AE14" s="13"/>
      <c r="AF14" s="13"/>
      <c r="AG14" s="13"/>
      <c r="AH14" s="13"/>
      <c r="AI14" s="13"/>
      <c r="AJ14" s="14">
        <f>AJ13/1000</f>
        <v>329040</v>
      </c>
      <c r="AK14" s="13" t="s">
        <v>14</v>
      </c>
      <c r="AL14" s="30"/>
      <c r="AM14" s="33"/>
      <c r="AN14" s="30"/>
      <c r="AO14" s="30"/>
      <c r="AP14" s="30"/>
    </row>
    <row r="15" spans="2:44" x14ac:dyDescent="0.2">
      <c r="L15" s="13"/>
      <c r="M15" s="13"/>
      <c r="N15" s="13"/>
      <c r="O15" s="13"/>
      <c r="P15" s="13"/>
      <c r="Q15" s="13"/>
      <c r="R15" s="14"/>
      <c r="S15" s="13"/>
      <c r="U15" s="13"/>
      <c r="V15" s="13"/>
      <c r="W15" s="13"/>
      <c r="X15" s="13"/>
      <c r="Y15" s="13"/>
      <c r="Z15" s="13"/>
      <c r="AA15" s="14"/>
      <c r="AB15" s="13"/>
      <c r="AD15" s="13"/>
      <c r="AE15" s="13"/>
      <c r="AF15" s="13"/>
      <c r="AG15" s="13"/>
      <c r="AH15" s="13"/>
      <c r="AI15" s="13"/>
      <c r="AJ15" s="14"/>
      <c r="AK15" s="13"/>
      <c r="AL15" s="30"/>
      <c r="AM15" s="30"/>
      <c r="AN15" s="30"/>
      <c r="AO15" s="30"/>
      <c r="AP15" s="30"/>
    </row>
    <row r="16" spans="2:44" x14ac:dyDescent="0.2">
      <c r="B16" t="s">
        <v>15</v>
      </c>
      <c r="H16" s="16">
        <v>137.5</v>
      </c>
      <c r="I16" t="s">
        <v>11</v>
      </c>
      <c r="L16" s="13" t="s">
        <v>15</v>
      </c>
      <c r="M16" s="13"/>
      <c r="N16" s="13"/>
      <c r="O16" s="13"/>
      <c r="P16" s="13"/>
      <c r="Q16" s="13"/>
      <c r="R16" s="15">
        <v>135.20099999999999</v>
      </c>
      <c r="S16" s="13" t="s">
        <v>11</v>
      </c>
      <c r="U16" s="13" t="s">
        <v>15</v>
      </c>
      <c r="V16" s="13"/>
      <c r="W16" s="13"/>
      <c r="X16" s="13"/>
      <c r="Y16" s="13"/>
      <c r="Z16" s="13"/>
      <c r="AA16" s="15">
        <v>140.9</v>
      </c>
      <c r="AB16" s="13" t="s">
        <v>11</v>
      </c>
      <c r="AD16" s="13" t="s">
        <v>15</v>
      </c>
      <c r="AE16" s="13"/>
      <c r="AF16" s="13"/>
      <c r="AG16" s="13"/>
      <c r="AH16" s="13"/>
      <c r="AI16" s="13"/>
      <c r="AJ16" s="15">
        <v>131.69999999999999</v>
      </c>
      <c r="AK16" s="13" t="s">
        <v>11</v>
      </c>
      <c r="AL16" s="31"/>
      <c r="AM16" s="31"/>
      <c r="AN16" s="32"/>
      <c r="AO16" s="30"/>
      <c r="AP16" s="30"/>
    </row>
    <row r="17" spans="2:42" x14ac:dyDescent="0.2">
      <c r="H17" s="1">
        <f>H16*1000000</f>
        <v>137500000</v>
      </c>
      <c r="I17" t="s">
        <v>12</v>
      </c>
      <c r="L17" s="13"/>
      <c r="M17" s="13"/>
      <c r="N17" s="13"/>
      <c r="O17" s="13"/>
      <c r="P17" s="13"/>
      <c r="Q17" s="13"/>
      <c r="R17" s="14">
        <f>R16*1000000</f>
        <v>135201000</v>
      </c>
      <c r="S17" s="13" t="s">
        <v>12</v>
      </c>
      <c r="U17" s="13"/>
      <c r="V17" s="13"/>
      <c r="W17" s="13"/>
      <c r="X17" s="13"/>
      <c r="Y17" s="13"/>
      <c r="Z17" s="13"/>
      <c r="AA17" s="14">
        <f>AA16*1000000</f>
        <v>140900000</v>
      </c>
      <c r="AB17" s="13" t="s">
        <v>12</v>
      </c>
      <c r="AD17" s="13"/>
      <c r="AE17" s="13"/>
      <c r="AF17" s="13"/>
      <c r="AG17" s="13"/>
      <c r="AH17" s="13"/>
      <c r="AI17" s="13"/>
      <c r="AJ17" s="14">
        <f>AJ16*1000000</f>
        <v>131699999.99999999</v>
      </c>
      <c r="AK17" s="13" t="s">
        <v>12</v>
      </c>
      <c r="AL17" s="33"/>
      <c r="AM17" s="33"/>
      <c r="AN17" s="34"/>
      <c r="AO17" s="30"/>
      <c r="AP17" s="30"/>
    </row>
    <row r="18" spans="2:42" x14ac:dyDescent="0.2">
      <c r="H18" s="1">
        <f>H17*3.6</f>
        <v>495000000</v>
      </c>
      <c r="I18" t="s">
        <v>13</v>
      </c>
      <c r="L18" s="13"/>
      <c r="M18" s="13"/>
      <c r="N18" s="13"/>
      <c r="O18" s="13"/>
      <c r="P18" s="13"/>
      <c r="Q18" s="13"/>
      <c r="R18" s="14">
        <f>R17*3.6</f>
        <v>486723600</v>
      </c>
      <c r="S18" s="13" t="s">
        <v>13</v>
      </c>
      <c r="U18" s="13"/>
      <c r="V18" s="13"/>
      <c r="W18" s="13"/>
      <c r="X18" s="13"/>
      <c r="Y18" s="13"/>
      <c r="Z18" s="13"/>
      <c r="AA18" s="14">
        <f>AA17*3.6</f>
        <v>507240000</v>
      </c>
      <c r="AB18" s="13" t="s">
        <v>13</v>
      </c>
      <c r="AD18" s="13"/>
      <c r="AE18" s="13"/>
      <c r="AF18" s="13"/>
      <c r="AG18" s="13"/>
      <c r="AH18" s="13"/>
      <c r="AI18" s="13"/>
      <c r="AJ18" s="14">
        <f>AJ17*3.6</f>
        <v>474119999.99999994</v>
      </c>
      <c r="AK18" s="13" t="s">
        <v>13</v>
      </c>
      <c r="AL18" s="33"/>
      <c r="AM18" s="33"/>
      <c r="AN18" s="34"/>
      <c r="AO18" s="30"/>
      <c r="AP18" s="30"/>
    </row>
    <row r="19" spans="2:42" x14ac:dyDescent="0.2">
      <c r="H19" s="1">
        <f>H18/1000</f>
        <v>495000</v>
      </c>
      <c r="I19" t="s">
        <v>14</v>
      </c>
      <c r="L19" s="13"/>
      <c r="M19" s="13"/>
      <c r="N19" s="13"/>
      <c r="O19" s="13"/>
      <c r="P19" s="13"/>
      <c r="Q19" s="13"/>
      <c r="R19" s="14">
        <f>R18/1000</f>
        <v>486723.6</v>
      </c>
      <c r="S19" s="13" t="s">
        <v>14</v>
      </c>
      <c r="U19" s="13"/>
      <c r="V19" s="13"/>
      <c r="W19" s="13"/>
      <c r="X19" s="13"/>
      <c r="Y19" s="13"/>
      <c r="Z19" s="13"/>
      <c r="AA19" s="14">
        <f>AA18/1000</f>
        <v>507240</v>
      </c>
      <c r="AB19" s="13" t="s">
        <v>14</v>
      </c>
      <c r="AD19" s="13"/>
      <c r="AE19" s="13"/>
      <c r="AF19" s="13"/>
      <c r="AG19" s="13"/>
      <c r="AH19" s="13"/>
      <c r="AI19" s="13"/>
      <c r="AJ19" s="14">
        <f>AJ18/1000</f>
        <v>474119.99999999994</v>
      </c>
      <c r="AK19" s="13" t="s">
        <v>14</v>
      </c>
      <c r="AL19" s="33"/>
      <c r="AM19" s="33"/>
      <c r="AN19" s="37"/>
      <c r="AO19" s="30"/>
      <c r="AP19" s="30"/>
    </row>
    <row r="20" spans="2:42" x14ac:dyDescent="0.2">
      <c r="L20" s="13"/>
      <c r="M20" s="13"/>
      <c r="N20" s="13"/>
      <c r="O20" s="13"/>
      <c r="P20" s="13"/>
      <c r="Q20" s="13"/>
      <c r="R20" s="14"/>
      <c r="S20" s="13"/>
      <c r="U20" s="13"/>
      <c r="V20" s="13"/>
      <c r="W20" s="13"/>
      <c r="X20" s="13"/>
      <c r="Y20" s="13"/>
      <c r="Z20" s="13"/>
      <c r="AA20" s="14"/>
      <c r="AB20" s="13"/>
      <c r="AD20" s="13"/>
      <c r="AE20" s="13"/>
      <c r="AF20" s="13"/>
      <c r="AG20" s="13"/>
      <c r="AH20" s="13"/>
      <c r="AI20" s="13"/>
      <c r="AJ20" s="14"/>
      <c r="AK20" s="13"/>
      <c r="AL20" s="30"/>
      <c r="AM20" s="33"/>
      <c r="AN20" s="34"/>
      <c r="AO20" s="30"/>
      <c r="AP20" s="35"/>
    </row>
    <row r="21" spans="2:42" x14ac:dyDescent="0.2">
      <c r="B21" s="2" t="s">
        <v>16</v>
      </c>
      <c r="C21" s="2"/>
      <c r="D21" s="2"/>
      <c r="E21" s="2"/>
      <c r="F21" s="2"/>
      <c r="G21" s="2"/>
      <c r="H21" s="3">
        <f>H14+H19</f>
        <v>867240</v>
      </c>
      <c r="I21" s="2" t="s">
        <v>14</v>
      </c>
      <c r="L21" s="13" t="s">
        <v>16</v>
      </c>
      <c r="M21" s="13"/>
      <c r="N21" s="13"/>
      <c r="O21" s="13"/>
      <c r="P21" s="13"/>
      <c r="Q21" s="13"/>
      <c r="R21" s="14">
        <f>R14+R19</f>
        <v>862488</v>
      </c>
      <c r="S21" s="13" t="s">
        <v>14</v>
      </c>
      <c r="U21" s="13" t="s">
        <v>16</v>
      </c>
      <c r="V21" s="13"/>
      <c r="W21" s="13"/>
      <c r="X21" s="13"/>
      <c r="Y21" s="13"/>
      <c r="Z21" s="13"/>
      <c r="AA21" s="14">
        <f>AA14+AA19</f>
        <v>864720</v>
      </c>
      <c r="AB21" s="13" t="s">
        <v>14</v>
      </c>
      <c r="AD21" s="13" t="s">
        <v>16</v>
      </c>
      <c r="AE21" s="13"/>
      <c r="AF21" s="13"/>
      <c r="AG21" s="13"/>
      <c r="AH21" s="13"/>
      <c r="AI21" s="13"/>
      <c r="AJ21" s="14">
        <f>AJ14+AJ19</f>
        <v>803160</v>
      </c>
      <c r="AK21" s="13" t="s">
        <v>14</v>
      </c>
      <c r="AL21" s="30"/>
      <c r="AM21" s="33"/>
      <c r="AN21" s="36"/>
      <c r="AO21" s="30"/>
      <c r="AP21" s="30"/>
    </row>
    <row r="22" spans="2:42" x14ac:dyDescent="0.2">
      <c r="R22" s="1"/>
      <c r="AA22" s="1"/>
      <c r="AJ22" s="1"/>
      <c r="AL22" s="30"/>
      <c r="AM22" s="33"/>
      <c r="AN22" s="30"/>
      <c r="AO22" s="30"/>
      <c r="AP22" s="30"/>
    </row>
    <row r="23" spans="2:42" x14ac:dyDescent="0.2">
      <c r="B23" t="s">
        <v>17</v>
      </c>
      <c r="H23" s="1">
        <v>128041</v>
      </c>
      <c r="I23" t="s">
        <v>12</v>
      </c>
      <c r="L23" t="s">
        <v>17</v>
      </c>
      <c r="R23" s="1">
        <v>33827</v>
      </c>
      <c r="S23" t="s">
        <v>12</v>
      </c>
      <c r="U23" t="s">
        <v>17</v>
      </c>
      <c r="AA23" s="1">
        <v>73532</v>
      </c>
      <c r="AB23" t="s">
        <v>12</v>
      </c>
      <c r="AD23" t="s">
        <v>17</v>
      </c>
      <c r="AJ23" s="25">
        <v>251030.08</v>
      </c>
      <c r="AK23" t="s">
        <v>12</v>
      </c>
      <c r="AL23" s="30"/>
      <c r="AM23" s="33"/>
      <c r="AN23" s="30"/>
      <c r="AO23" s="30"/>
      <c r="AP23" s="35"/>
    </row>
    <row r="24" spans="2:42" x14ac:dyDescent="0.2">
      <c r="H24" s="1">
        <f>H23*3.6</f>
        <v>460947.60000000003</v>
      </c>
      <c r="I24" t="s">
        <v>13</v>
      </c>
      <c r="R24" s="1">
        <f>R23*3.6</f>
        <v>121777.2</v>
      </c>
      <c r="S24" t="s">
        <v>13</v>
      </c>
      <c r="AA24" s="1">
        <f>AA23*3.6</f>
        <v>264715.2</v>
      </c>
      <c r="AB24" t="s">
        <v>13</v>
      </c>
      <c r="AJ24" s="1">
        <f>AJ23*3.6</f>
        <v>903708.28799999994</v>
      </c>
      <c r="AK24" t="s">
        <v>13</v>
      </c>
      <c r="AL24" s="30"/>
      <c r="AM24" s="33"/>
      <c r="AN24" s="30"/>
      <c r="AO24" s="30"/>
      <c r="AP24" s="30"/>
    </row>
    <row r="25" spans="2:42" x14ac:dyDescent="0.2">
      <c r="B25" s="2" t="s">
        <v>18</v>
      </c>
      <c r="C25" s="2"/>
      <c r="D25" s="2"/>
      <c r="E25" s="2"/>
      <c r="F25" s="2"/>
      <c r="G25" s="2"/>
      <c r="H25" s="3">
        <f>H24/1000</f>
        <v>460.94760000000002</v>
      </c>
      <c r="I25" s="2" t="s">
        <v>14</v>
      </c>
      <c r="L25" s="2" t="s">
        <v>18</v>
      </c>
      <c r="M25" s="2"/>
      <c r="N25" s="2"/>
      <c r="O25" s="2"/>
      <c r="P25" s="2"/>
      <c r="Q25" s="2"/>
      <c r="R25" s="3">
        <f>R24/1000</f>
        <v>121.77719999999999</v>
      </c>
      <c r="S25" s="2" t="s">
        <v>14</v>
      </c>
      <c r="U25" s="2" t="s">
        <v>18</v>
      </c>
      <c r="V25" s="2"/>
      <c r="W25" s="2"/>
      <c r="X25" s="2"/>
      <c r="Y25" s="2"/>
      <c r="Z25" s="2"/>
      <c r="AA25" s="3">
        <f>AA24/1000</f>
        <v>264.71520000000004</v>
      </c>
      <c r="AB25" s="2" t="s">
        <v>14</v>
      </c>
      <c r="AD25" s="2" t="s">
        <v>18</v>
      </c>
      <c r="AE25" s="2"/>
      <c r="AF25" s="2"/>
      <c r="AG25" s="2"/>
      <c r="AH25" s="2"/>
      <c r="AI25" s="2"/>
      <c r="AJ25" s="3">
        <f>AJ24/1000</f>
        <v>903.70828799999992</v>
      </c>
      <c r="AK25" s="2" t="s">
        <v>14</v>
      </c>
      <c r="AL25" s="31"/>
      <c r="AM25" s="31"/>
      <c r="AN25" s="32"/>
      <c r="AO25" s="30"/>
      <c r="AP25" s="30"/>
    </row>
    <row r="26" spans="2:42" x14ac:dyDescent="0.2">
      <c r="R26" s="1"/>
      <c r="AA26" s="1"/>
      <c r="AJ26" s="1"/>
      <c r="AL26" s="33"/>
      <c r="AM26" s="33"/>
      <c r="AN26" s="34"/>
      <c r="AO26" s="30"/>
      <c r="AP26" s="30"/>
    </row>
    <row r="27" spans="2:42" x14ac:dyDescent="0.2">
      <c r="H27" s="1">
        <v>12861</v>
      </c>
      <c r="I27" t="s">
        <v>12</v>
      </c>
      <c r="R27" s="1">
        <v>13809</v>
      </c>
      <c r="S27" t="s">
        <v>12</v>
      </c>
      <c r="AA27" s="1">
        <v>12255</v>
      </c>
      <c r="AB27" t="s">
        <v>12</v>
      </c>
      <c r="AJ27" s="26"/>
      <c r="AK27" t="s">
        <v>12</v>
      </c>
      <c r="AL27" s="33"/>
      <c r="AM27" s="33"/>
      <c r="AN27" s="37"/>
      <c r="AO27" s="30"/>
      <c r="AP27" s="30"/>
    </row>
    <row r="28" spans="2:42" x14ac:dyDescent="0.2">
      <c r="H28" s="1">
        <f>H27*3.6</f>
        <v>46299.6</v>
      </c>
      <c r="I28" t="s">
        <v>13</v>
      </c>
      <c r="R28" s="1">
        <f>R27*3.6</f>
        <v>49712.4</v>
      </c>
      <c r="S28" t="s">
        <v>13</v>
      </c>
      <c r="AA28" s="1">
        <f>AA27*3.6</f>
        <v>44118</v>
      </c>
      <c r="AB28" t="s">
        <v>13</v>
      </c>
      <c r="AJ28" s="1">
        <f>AJ27*3.6</f>
        <v>0</v>
      </c>
      <c r="AK28" t="s">
        <v>13</v>
      </c>
      <c r="AL28" s="30"/>
      <c r="AM28" s="33"/>
      <c r="AN28" s="34"/>
      <c r="AO28" s="30"/>
      <c r="AP28" s="30"/>
    </row>
    <row r="29" spans="2:42" x14ac:dyDescent="0.2">
      <c r="B29" s="2" t="s">
        <v>19</v>
      </c>
      <c r="C29" s="2"/>
      <c r="D29" s="2"/>
      <c r="E29" s="2"/>
      <c r="F29" s="2"/>
      <c r="G29" s="2"/>
      <c r="H29" s="3">
        <f>H28/1000</f>
        <v>46.299599999999998</v>
      </c>
      <c r="I29" s="2" t="s">
        <v>14</v>
      </c>
      <c r="L29" s="2" t="s">
        <v>19</v>
      </c>
      <c r="M29" s="2"/>
      <c r="N29" s="2"/>
      <c r="O29" s="2"/>
      <c r="P29" s="2"/>
      <c r="Q29" s="2"/>
      <c r="R29" s="3">
        <f>R28/1000</f>
        <v>49.712400000000002</v>
      </c>
      <c r="S29" s="2" t="s">
        <v>14</v>
      </c>
      <c r="U29" s="2" t="s">
        <v>19</v>
      </c>
      <c r="V29" s="2"/>
      <c r="W29" s="2"/>
      <c r="X29" s="2"/>
      <c r="Y29" s="2"/>
      <c r="Z29" s="2"/>
      <c r="AA29" s="3">
        <f>AA28/1000</f>
        <v>44.118000000000002</v>
      </c>
      <c r="AB29" s="2" t="s">
        <v>14</v>
      </c>
      <c r="AD29" s="2" t="s">
        <v>19</v>
      </c>
      <c r="AE29" s="2"/>
      <c r="AF29" s="2"/>
      <c r="AG29" s="2"/>
      <c r="AH29" s="2"/>
      <c r="AI29" s="2"/>
      <c r="AJ29" s="3">
        <f>AJ28/1000</f>
        <v>0</v>
      </c>
      <c r="AK29" s="2" t="s">
        <v>14</v>
      </c>
      <c r="AL29" s="30"/>
      <c r="AM29" s="30"/>
      <c r="AN29" s="38"/>
      <c r="AO29" s="30"/>
      <c r="AP29" s="30"/>
    </row>
    <row r="30" spans="2:42" x14ac:dyDescent="0.2">
      <c r="R30" s="1"/>
      <c r="AA30" s="1"/>
      <c r="AJ30" s="1"/>
      <c r="AL30" s="30"/>
      <c r="AM30" s="30"/>
      <c r="AN30" s="30"/>
      <c r="AO30" s="30"/>
      <c r="AP30" s="30"/>
    </row>
    <row r="31" spans="2:42" x14ac:dyDescent="0.2">
      <c r="H31" s="1">
        <v>711540</v>
      </c>
      <c r="I31" t="s">
        <v>12</v>
      </c>
      <c r="R31" s="1">
        <v>531930</v>
      </c>
      <c r="S31" t="s">
        <v>12</v>
      </c>
      <c r="AA31" s="1">
        <v>604510</v>
      </c>
      <c r="AB31" t="s">
        <v>12</v>
      </c>
      <c r="AJ31" s="27"/>
      <c r="AK31" t="s">
        <v>12</v>
      </c>
      <c r="AL31" s="30"/>
      <c r="AM31" s="30"/>
      <c r="AN31" s="30"/>
      <c r="AO31" s="30"/>
      <c r="AP31" s="30"/>
    </row>
    <row r="32" spans="2:42" x14ac:dyDescent="0.2">
      <c r="H32" s="1">
        <f>H31*3.6</f>
        <v>2561544</v>
      </c>
      <c r="I32" t="s">
        <v>13</v>
      </c>
      <c r="R32" s="1">
        <f>R31*3.6</f>
        <v>1914948</v>
      </c>
      <c r="S32" t="s">
        <v>13</v>
      </c>
      <c r="AA32" s="1">
        <f>AA31*3.6</f>
        <v>2176236</v>
      </c>
      <c r="AB32" t="s">
        <v>13</v>
      </c>
      <c r="AJ32" s="1">
        <f>AJ31*3.6</f>
        <v>0</v>
      </c>
      <c r="AK32" t="s">
        <v>13</v>
      </c>
      <c r="AL32" s="30"/>
      <c r="AM32" s="30"/>
      <c r="AN32" s="38"/>
      <c r="AO32" s="30"/>
      <c r="AP32" s="30"/>
    </row>
    <row r="33" spans="2:39" x14ac:dyDescent="0.2">
      <c r="B33" s="2" t="s">
        <v>20</v>
      </c>
      <c r="C33" s="2"/>
      <c r="D33" s="2"/>
      <c r="E33" s="2"/>
      <c r="F33" s="2"/>
      <c r="G33" s="2"/>
      <c r="H33" s="3">
        <f>H32/1000</f>
        <v>2561.5439999999999</v>
      </c>
      <c r="I33" s="2" t="s">
        <v>14</v>
      </c>
      <c r="L33" s="2" t="s">
        <v>20</v>
      </c>
      <c r="M33" s="2"/>
      <c r="N33" s="2"/>
      <c r="O33" s="2"/>
      <c r="P33" s="2"/>
      <c r="Q33" s="2"/>
      <c r="R33" s="3">
        <f>R32/1000</f>
        <v>1914.9480000000001</v>
      </c>
      <c r="S33" s="2" t="s">
        <v>14</v>
      </c>
      <c r="U33" s="2" t="s">
        <v>20</v>
      </c>
      <c r="V33" s="2"/>
      <c r="W33" s="2"/>
      <c r="X33" s="2"/>
      <c r="Y33" s="2"/>
      <c r="Z33" s="2"/>
      <c r="AA33" s="3">
        <f>AA32/1000</f>
        <v>2176.2359999999999</v>
      </c>
      <c r="AB33" s="2" t="s">
        <v>14</v>
      </c>
      <c r="AD33" s="2" t="s">
        <v>20</v>
      </c>
      <c r="AE33" s="2"/>
      <c r="AF33" s="2"/>
      <c r="AG33" s="2"/>
      <c r="AH33" s="2"/>
      <c r="AI33" s="2"/>
      <c r="AJ33" s="3">
        <f>AJ32/1000</f>
        <v>0</v>
      </c>
      <c r="AK33" s="2" t="s">
        <v>14</v>
      </c>
    </row>
    <row r="34" spans="2:39" x14ac:dyDescent="0.2">
      <c r="R34" s="1"/>
      <c r="AA34" s="1"/>
      <c r="AJ34" s="1"/>
    </row>
    <row r="35" spans="2:39" x14ac:dyDescent="0.2">
      <c r="R35" s="1"/>
      <c r="AA35" s="1"/>
      <c r="AJ35" s="1"/>
    </row>
    <row r="36" spans="2:39" x14ac:dyDescent="0.2">
      <c r="B36" s="2" t="s">
        <v>21</v>
      </c>
      <c r="C36" s="2"/>
      <c r="D36" s="2"/>
      <c r="E36" s="2"/>
      <c r="F36" s="2"/>
      <c r="G36" s="2"/>
      <c r="H36" s="3">
        <f>H25+H29+H33</f>
        <v>3068.7911999999997</v>
      </c>
      <c r="I36" s="2" t="s">
        <v>14</v>
      </c>
      <c r="L36" s="2" t="s">
        <v>21</v>
      </c>
      <c r="M36" s="2"/>
      <c r="N36" s="2"/>
      <c r="O36" s="2"/>
      <c r="P36" s="2"/>
      <c r="Q36" s="2"/>
      <c r="R36" s="3">
        <f>R25+R29+R33</f>
        <v>2086.4376000000002</v>
      </c>
      <c r="S36" s="2" t="s">
        <v>14</v>
      </c>
      <c r="U36" s="2" t="s">
        <v>21</v>
      </c>
      <c r="V36" s="2"/>
      <c r="W36" s="2"/>
      <c r="X36" s="2"/>
      <c r="Y36" s="2"/>
      <c r="Z36" s="2"/>
      <c r="AA36" s="3">
        <f>AA25+AA29+AA33</f>
        <v>2485.0691999999999</v>
      </c>
      <c r="AB36" s="2" t="s">
        <v>14</v>
      </c>
      <c r="AD36" s="2" t="s">
        <v>21</v>
      </c>
      <c r="AE36" s="2"/>
      <c r="AF36" s="2"/>
      <c r="AG36" s="2"/>
      <c r="AH36" s="2"/>
      <c r="AI36" s="2"/>
      <c r="AJ36" s="3">
        <f>AJ25+AJ29+AJ33</f>
        <v>903.70828799999992</v>
      </c>
      <c r="AK36" s="2" t="s">
        <v>14</v>
      </c>
    </row>
    <row r="40" spans="2:39" x14ac:dyDescent="0.2">
      <c r="AG40" s="22"/>
      <c r="AJ40" s="1"/>
    </row>
    <row r="42" spans="2:39" x14ac:dyDescent="0.2">
      <c r="AG42" s="22"/>
      <c r="AJ42" s="1"/>
    </row>
    <row r="43" spans="2:39" x14ac:dyDescent="0.2">
      <c r="AG43" s="21"/>
      <c r="AJ43" s="12"/>
      <c r="AM43" s="12"/>
    </row>
    <row r="44" spans="2:39" x14ac:dyDescent="0.2">
      <c r="AJ44" s="12"/>
      <c r="AM44" s="12"/>
    </row>
    <row r="45" spans="2:39" x14ac:dyDescent="0.2">
      <c r="AM45" s="23"/>
    </row>
    <row r="48" spans="2:39" x14ac:dyDescent="0.2">
      <c r="AD48" s="39"/>
      <c r="AE48" s="39"/>
      <c r="AF48" s="39"/>
      <c r="AG48" s="39"/>
      <c r="AH48" s="39"/>
      <c r="AI48" s="39"/>
    </row>
    <row r="49" spans="30:39" x14ac:dyDescent="0.2">
      <c r="AD49" s="39"/>
      <c r="AE49" s="39"/>
      <c r="AF49" s="39"/>
      <c r="AG49" s="39"/>
      <c r="AH49" s="39"/>
      <c r="AI49" s="39"/>
    </row>
    <row r="50" spans="30:39" x14ac:dyDescent="0.2">
      <c r="AD50" s="39"/>
      <c r="AE50" s="39"/>
      <c r="AF50" s="39"/>
      <c r="AG50" s="39"/>
      <c r="AH50" s="39"/>
      <c r="AI50" s="39"/>
    </row>
    <row r="51" spans="30:39" x14ac:dyDescent="0.2">
      <c r="AD51" s="39"/>
      <c r="AE51" s="39"/>
      <c r="AF51" s="39"/>
      <c r="AG51" s="39"/>
      <c r="AH51" s="39"/>
      <c r="AI51" s="39"/>
      <c r="AM51" s="22"/>
    </row>
    <row r="52" spans="30:39" x14ac:dyDescent="0.2">
      <c r="AD52" s="39"/>
      <c r="AE52" s="39"/>
      <c r="AF52" s="39"/>
      <c r="AG52" s="39"/>
      <c r="AH52" s="39"/>
      <c r="AI52" s="39"/>
      <c r="AM52" s="22"/>
    </row>
    <row r="53" spans="30:39" x14ac:dyDescent="0.2">
      <c r="AD53" s="39"/>
      <c r="AE53" s="39"/>
      <c r="AF53" s="39"/>
      <c r="AG53" s="39"/>
      <c r="AH53" s="39"/>
      <c r="AI53" s="39"/>
    </row>
    <row r="54" spans="30:39" x14ac:dyDescent="0.2">
      <c r="AD54" s="39"/>
      <c r="AE54" s="39"/>
      <c r="AF54" s="39"/>
      <c r="AG54" s="40"/>
      <c r="AH54" s="39"/>
      <c r="AI54" s="39"/>
    </row>
    <row r="55" spans="30:39" x14ac:dyDescent="0.2">
      <c r="AD55" s="39"/>
      <c r="AE55" s="39"/>
      <c r="AF55" s="39"/>
      <c r="AG55" s="39"/>
      <c r="AH55" s="39"/>
      <c r="AI55" s="39"/>
    </row>
    <row r="56" spans="30:39" x14ac:dyDescent="0.2">
      <c r="AD56" s="39"/>
      <c r="AE56" s="39"/>
      <c r="AF56" s="39"/>
      <c r="AG56" s="40"/>
      <c r="AH56" s="39"/>
      <c r="AI56" s="39"/>
    </row>
    <row r="57" spans="30:39" x14ac:dyDescent="0.2">
      <c r="AD57" s="39"/>
      <c r="AE57" s="39"/>
      <c r="AF57" s="39"/>
      <c r="AG57" s="41"/>
      <c r="AH57" s="39"/>
      <c r="AI57" s="39"/>
    </row>
    <row r="58" spans="30:39" x14ac:dyDescent="0.2">
      <c r="AD58" s="39"/>
      <c r="AE58" s="39"/>
      <c r="AF58" s="39"/>
      <c r="AG58" s="39"/>
      <c r="AH58" s="39"/>
      <c r="AI58" s="39"/>
    </row>
    <row r="59" spans="30:39" x14ac:dyDescent="0.2">
      <c r="AD59" s="39"/>
      <c r="AE59" s="39"/>
      <c r="AF59" s="39"/>
      <c r="AG59" s="39"/>
      <c r="AH59" s="39"/>
      <c r="AI59" s="39"/>
    </row>
    <row r="60" spans="30:39" x14ac:dyDescent="0.2">
      <c r="AD60" s="39"/>
      <c r="AE60" s="39"/>
      <c r="AF60" s="39"/>
      <c r="AG60" s="39"/>
      <c r="AH60" s="39"/>
      <c r="AI60" s="39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51"/>
  <sheetViews>
    <sheetView zoomScale="140" zoomScaleNormal="140" workbookViewId="0">
      <selection activeCell="H23" sqref="H23"/>
    </sheetView>
  </sheetViews>
  <sheetFormatPr baseColWidth="10" defaultColWidth="8.83203125" defaultRowHeight="15" x14ac:dyDescent="0.2"/>
  <cols>
    <col min="2" max="2" width="11.33203125" bestFit="1" customWidth="1"/>
    <col min="3" max="3" width="10" customWidth="1"/>
    <col min="4" max="4" width="25.33203125" bestFit="1" customWidth="1"/>
    <col min="6" max="6" width="7.5" bestFit="1" customWidth="1"/>
    <col min="7" max="7" width="14.33203125" bestFit="1" customWidth="1"/>
    <col min="12" max="12" width="14" bestFit="1" customWidth="1"/>
    <col min="14" max="14" width="14.33203125" bestFit="1" customWidth="1"/>
    <col min="15" max="15" width="10.1640625" bestFit="1" customWidth="1"/>
  </cols>
  <sheetData>
    <row r="2" spans="2:16" x14ac:dyDescent="0.2">
      <c r="B2" t="s">
        <v>22</v>
      </c>
      <c r="C2" s="18" t="s">
        <v>23</v>
      </c>
      <c r="G2" t="s">
        <v>19</v>
      </c>
      <c r="H2" t="s">
        <v>23</v>
      </c>
      <c r="N2" t="s">
        <v>20</v>
      </c>
      <c r="O2" t="s">
        <v>23</v>
      </c>
    </row>
    <row r="3" spans="2:16" x14ac:dyDescent="0.2">
      <c r="B3" s="6" t="s">
        <v>24</v>
      </c>
      <c r="C3" s="1">
        <v>16595.962643678162</v>
      </c>
      <c r="D3" t="s">
        <v>25</v>
      </c>
      <c r="G3" t="s">
        <v>24</v>
      </c>
      <c r="H3" s="16">
        <v>223</v>
      </c>
      <c r="I3" t="s">
        <v>26</v>
      </c>
      <c r="N3" t="s">
        <v>27</v>
      </c>
      <c r="O3" s="1">
        <v>61990</v>
      </c>
    </row>
    <row r="4" spans="2:16" x14ac:dyDescent="0.2">
      <c r="B4" s="6" t="s">
        <v>28</v>
      </c>
      <c r="C4" s="1">
        <v>3182.886</v>
      </c>
      <c r="D4" t="s">
        <v>29</v>
      </c>
      <c r="G4" t="s">
        <v>30</v>
      </c>
      <c r="H4" s="16">
        <v>2543.4432717678101</v>
      </c>
      <c r="I4" t="s">
        <v>25</v>
      </c>
      <c r="N4" t="s">
        <v>31</v>
      </c>
      <c r="O4" s="1">
        <v>7135</v>
      </c>
    </row>
    <row r="5" spans="2:16" x14ac:dyDescent="0.2">
      <c r="B5" s="6" t="s">
        <v>32</v>
      </c>
      <c r="C5" s="1">
        <v>2845.4679999999998</v>
      </c>
      <c r="D5" t="s">
        <v>29</v>
      </c>
      <c r="G5" t="s">
        <v>31</v>
      </c>
      <c r="H5" s="16">
        <v>3450.223752151463</v>
      </c>
      <c r="I5" t="s">
        <v>25</v>
      </c>
      <c r="O5" s="19">
        <f>SUM(O3:O4)</f>
        <v>69125</v>
      </c>
      <c r="P5" t="s">
        <v>12</v>
      </c>
    </row>
    <row r="6" spans="2:16" x14ac:dyDescent="0.2">
      <c r="B6" s="6" t="s">
        <v>33</v>
      </c>
      <c r="C6" s="1">
        <v>3353.3710000000001</v>
      </c>
      <c r="D6" t="s">
        <v>29</v>
      </c>
      <c r="G6" t="s">
        <v>34</v>
      </c>
      <c r="H6" s="16">
        <v>7252.7410468319558</v>
      </c>
      <c r="O6" s="1"/>
    </row>
    <row r="7" spans="2:16" x14ac:dyDescent="0.2">
      <c r="B7" s="6" t="s">
        <v>35</v>
      </c>
      <c r="C7" s="1">
        <v>7430.83</v>
      </c>
      <c r="D7" t="s">
        <v>29</v>
      </c>
      <c r="H7" s="20">
        <f>SUM(H3:H6)</f>
        <v>13469.408070751229</v>
      </c>
      <c r="I7" t="s">
        <v>12</v>
      </c>
    </row>
    <row r="8" spans="2:16" x14ac:dyDescent="0.2">
      <c r="B8" s="6" t="s">
        <v>36</v>
      </c>
      <c r="C8" s="1">
        <v>11052.7</v>
      </c>
      <c r="D8" t="s">
        <v>29</v>
      </c>
    </row>
    <row r="9" spans="2:16" x14ac:dyDescent="0.2">
      <c r="B9" s="6" t="s">
        <v>37</v>
      </c>
      <c r="C9" s="1">
        <v>12228.628000000001</v>
      </c>
      <c r="D9" t="s">
        <v>29</v>
      </c>
    </row>
    <row r="10" spans="2:16" x14ac:dyDescent="0.2">
      <c r="B10" s="6" t="s">
        <v>38</v>
      </c>
      <c r="C10" s="1">
        <v>12277.28</v>
      </c>
      <c r="D10" t="s">
        <v>29</v>
      </c>
    </row>
    <row r="11" spans="2:16" x14ac:dyDescent="0.2">
      <c r="C11" s="19">
        <f>SUM(C3:C10)</f>
        <v>68967.125643678155</v>
      </c>
      <c r="D11" t="s">
        <v>12</v>
      </c>
    </row>
    <row r="15" spans="2:16" x14ac:dyDescent="0.2">
      <c r="B15" s="9" t="s">
        <v>39</v>
      </c>
      <c r="C15" s="9" t="s">
        <v>19</v>
      </c>
      <c r="D15" s="8" t="s">
        <v>40</v>
      </c>
      <c r="L15" s="24" t="s">
        <v>41</v>
      </c>
      <c r="M15" s="2"/>
      <c r="N15" s="2"/>
      <c r="O15" s="3">
        <v>803160</v>
      </c>
      <c r="P15" s="2"/>
    </row>
    <row r="16" spans="2:16" x14ac:dyDescent="0.2">
      <c r="B16" s="5" t="s">
        <v>42</v>
      </c>
      <c r="C16" s="5" t="s">
        <v>24</v>
      </c>
      <c r="D16" s="4">
        <f>478+665</f>
        <v>1143</v>
      </c>
      <c r="L16" s="2"/>
      <c r="M16" s="2"/>
      <c r="N16" s="2"/>
      <c r="O16" s="2"/>
      <c r="P16" s="2"/>
    </row>
    <row r="17" spans="2:16" x14ac:dyDescent="0.2">
      <c r="B17" s="5" t="s">
        <v>43</v>
      </c>
      <c r="C17" s="5" t="s">
        <v>30</v>
      </c>
      <c r="D17" s="4">
        <v>5556</v>
      </c>
      <c r="L17" s="24" t="s">
        <v>44</v>
      </c>
      <c r="M17" s="2"/>
      <c r="N17" s="2"/>
      <c r="O17" s="3">
        <v>329040</v>
      </c>
      <c r="P17" s="2"/>
    </row>
    <row r="18" spans="2:16" x14ac:dyDescent="0.2">
      <c r="B18" s="5" t="s">
        <v>43</v>
      </c>
      <c r="C18" s="5" t="s">
        <v>31</v>
      </c>
      <c r="D18" s="7">
        <v>5556</v>
      </c>
      <c r="L18" s="28" t="s">
        <v>45</v>
      </c>
      <c r="M18" s="2"/>
      <c r="N18" s="2"/>
      <c r="O18" s="29">
        <v>137099.97</v>
      </c>
      <c r="P18" s="2" t="s">
        <v>46</v>
      </c>
    </row>
    <row r="19" spans="2:16" x14ac:dyDescent="0.2">
      <c r="B19" s="6"/>
      <c r="C19" s="5"/>
      <c r="D19" s="4">
        <f>SUM(D16:D18)</f>
        <v>12255</v>
      </c>
      <c r="E19" t="s">
        <v>12</v>
      </c>
      <c r="F19" s="11" t="e">
        <f>D19/#REF!</f>
        <v>#REF!</v>
      </c>
      <c r="L19" s="2" t="s">
        <v>47</v>
      </c>
      <c r="M19" s="2"/>
      <c r="N19" s="2"/>
      <c r="O19" s="29">
        <v>191939.98</v>
      </c>
      <c r="P19" s="2"/>
    </row>
    <row r="20" spans="2:16" x14ac:dyDescent="0.2">
      <c r="C20" s="10"/>
      <c r="D20" s="12">
        <f>D19*3.6</f>
        <v>44118</v>
      </c>
      <c r="E20" t="s">
        <v>13</v>
      </c>
    </row>
    <row r="21" spans="2:16" x14ac:dyDescent="0.2">
      <c r="C21" s="10"/>
    </row>
    <row r="22" spans="2:16" x14ac:dyDescent="0.2">
      <c r="C22" s="10"/>
      <c r="F22" s="11" t="e">
        <f>(D11+D19)/(#REF!+#REF!)</f>
        <v>#VALUE!</v>
      </c>
    </row>
    <row r="23" spans="2:16" x14ac:dyDescent="0.2">
      <c r="C23" s="10"/>
    </row>
    <row r="24" spans="2:16" x14ac:dyDescent="0.2">
      <c r="B24" s="9" t="s">
        <v>39</v>
      </c>
      <c r="C24" s="9" t="s">
        <v>20</v>
      </c>
      <c r="D24" s="8" t="s">
        <v>40</v>
      </c>
    </row>
    <row r="25" spans="2:16" x14ac:dyDescent="0.2">
      <c r="B25" s="5">
        <v>2409</v>
      </c>
      <c r="C25" s="5" t="s">
        <v>27</v>
      </c>
      <c r="D25" s="4">
        <v>248740</v>
      </c>
    </row>
    <row r="26" spans="2:16" x14ac:dyDescent="0.2">
      <c r="B26" s="5" t="s">
        <v>43</v>
      </c>
      <c r="C26" s="5" t="s">
        <v>31</v>
      </c>
      <c r="D26" s="7">
        <v>355770</v>
      </c>
    </row>
    <row r="27" spans="2:16" x14ac:dyDescent="0.2">
      <c r="B27" s="6"/>
      <c r="C27" s="5"/>
      <c r="D27" s="4">
        <f>SUM(D25:D26)</f>
        <v>604510</v>
      </c>
      <c r="E27" t="s">
        <v>12</v>
      </c>
    </row>
    <row r="28" spans="2:16" x14ac:dyDescent="0.2">
      <c r="D28" s="1">
        <f>D27*3.6</f>
        <v>2176236</v>
      </c>
      <c r="E28" t="s">
        <v>13</v>
      </c>
    </row>
    <row r="29" spans="2:16" x14ac:dyDescent="0.2">
      <c r="I29" t="s">
        <v>48</v>
      </c>
      <c r="L29" s="22">
        <v>803160</v>
      </c>
      <c r="M29" t="s">
        <v>13</v>
      </c>
    </row>
    <row r="30" spans="2:16" x14ac:dyDescent="0.2">
      <c r="I30" t="s">
        <v>49</v>
      </c>
      <c r="L30">
        <v>545.62099999999998</v>
      </c>
      <c r="M30" t="s">
        <v>13</v>
      </c>
    </row>
    <row r="31" spans="2:16" x14ac:dyDescent="0.2">
      <c r="D31" s="1">
        <f>(D12+D20+D28)/1000</f>
        <v>2220.3539999999998</v>
      </c>
      <c r="E31" t="s">
        <v>14</v>
      </c>
      <c r="I31" s="2" t="s">
        <v>50</v>
      </c>
      <c r="J31" s="2"/>
      <c r="K31" s="2"/>
      <c r="L31" s="24">
        <f>SUM(L29:L30)</f>
        <v>803705.62100000004</v>
      </c>
      <c r="M31" t="s">
        <v>13</v>
      </c>
    </row>
    <row r="32" spans="2:16" x14ac:dyDescent="0.2">
      <c r="I32" s="2" t="s">
        <v>51</v>
      </c>
      <c r="J32" s="2"/>
      <c r="K32" s="2"/>
      <c r="L32" s="25">
        <v>251030.08</v>
      </c>
      <c r="M32" t="s">
        <v>13</v>
      </c>
    </row>
    <row r="42" spans="2:4" x14ac:dyDescent="0.2">
      <c r="C42" s="12">
        <v>59090.095000000001</v>
      </c>
      <c r="D42" t="s">
        <v>52</v>
      </c>
    </row>
    <row r="43" spans="2:4" x14ac:dyDescent="0.2">
      <c r="C43" s="12">
        <v>191939.98</v>
      </c>
      <c r="D43" t="s">
        <v>52</v>
      </c>
    </row>
    <row r="44" spans="2:4" x14ac:dyDescent="0.2">
      <c r="C44" s="23">
        <f>SUM(C42:C43)</f>
        <v>251030.07500000001</v>
      </c>
      <c r="D44" t="s">
        <v>53</v>
      </c>
    </row>
    <row r="47" spans="2:4" x14ac:dyDescent="0.2">
      <c r="B47" t="s">
        <v>22</v>
      </c>
      <c r="C47">
        <v>68967</v>
      </c>
    </row>
    <row r="48" spans="2:4" x14ac:dyDescent="0.2">
      <c r="B48" t="s">
        <v>54</v>
      </c>
      <c r="C48">
        <v>13469.4</v>
      </c>
    </row>
    <row r="49" spans="2:4" x14ac:dyDescent="0.2">
      <c r="B49" t="s">
        <v>20</v>
      </c>
      <c r="C49">
        <v>69125</v>
      </c>
    </row>
    <row r="50" spans="2:4" x14ac:dyDescent="0.2">
      <c r="B50" t="s">
        <v>55</v>
      </c>
      <c r="C50" s="22">
        <f>SUM(C47:C49)</f>
        <v>151561.4</v>
      </c>
      <c r="D50" t="s">
        <v>56</v>
      </c>
    </row>
    <row r="51" spans="2:4" x14ac:dyDescent="0.2">
      <c r="B51" t="s">
        <v>57</v>
      </c>
      <c r="C51" s="22">
        <v>545.62099999999998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B7EC383637E143BAA66DF2A44099E8" ma:contentTypeVersion="16" ma:contentTypeDescription="Create a new document." ma:contentTypeScope="" ma:versionID="09f1e0185a03dc227799b5a0157d4522">
  <xsd:schema xmlns:xsd="http://www.w3.org/2001/XMLSchema" xmlns:xs="http://www.w3.org/2001/XMLSchema" xmlns:p="http://schemas.microsoft.com/office/2006/metadata/properties" xmlns:ns2="1ca7a9b7-ac4c-49f6-a93a-76b5f413bc8b" xmlns:ns3="9e74fc0e-e015-46ef-bfbc-625711818c35" targetNamespace="http://schemas.microsoft.com/office/2006/metadata/properties" ma:root="true" ma:fieldsID="53163e9ddb9fc1c7c3c06f9e483417ab" ns2:_="" ns3:_="">
    <xsd:import namespace="1ca7a9b7-ac4c-49f6-a93a-76b5f413bc8b"/>
    <xsd:import namespace="9e74fc0e-e015-46ef-bfbc-625711818c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7a9b7-ac4c-49f6-a93a-76b5f413bc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d63537c-d192-4dc4-bb87-a5632b1c7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4fc0e-e015-46ef-bfbc-625711818c3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f6f74f3-035c-488d-bb75-138ec182a30b}" ma:internalName="TaxCatchAll" ma:showField="CatchAllData" ma:web="9e74fc0e-e015-46ef-bfbc-625711818c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a7a9b7-ac4c-49f6-a93a-76b5f413bc8b">
      <Terms xmlns="http://schemas.microsoft.com/office/infopath/2007/PartnerControls"/>
    </lcf76f155ced4ddcb4097134ff3c332f>
    <TaxCatchAll xmlns="9e74fc0e-e015-46ef-bfbc-625711818c3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6A45EA-093E-4EA3-B89B-53222DB5C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7a9b7-ac4c-49f6-a93a-76b5f413bc8b"/>
    <ds:schemaRef ds:uri="9e74fc0e-e015-46ef-bfbc-625711818c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2F75DD-B835-441E-9D4A-47625281522B}">
  <ds:schemaRefs>
    <ds:schemaRef ds:uri="http://purl.org/dc/terms/"/>
    <ds:schemaRef ds:uri="1ca7a9b7-ac4c-49f6-a93a-76b5f413bc8b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9e74fc0e-e015-46ef-bfbc-625711818c35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D086F4-8AF9-439D-B443-DBBA3144E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THE</vt:lpstr>
      <vt:lpstr>2020 21 low carbon sources</vt:lpstr>
    </vt:vector>
  </TitlesOfParts>
  <Manager/>
  <Company>University of Manchester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Mahdi Choudhury</dc:creator>
  <cp:keywords/>
  <dc:description/>
  <cp:lastModifiedBy>Julian Skyrme</cp:lastModifiedBy>
  <cp:revision/>
  <dcterms:created xsi:type="dcterms:W3CDTF">2020-11-23T10:12:22Z</dcterms:created>
  <dcterms:modified xsi:type="dcterms:W3CDTF">2022-11-09T18:55:47Z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0x010100BAB7EC383637E143BAA66DF2A44099E8</vt:lpwstr>
  </property>
  <property fmtid="{D5CDD505-2E9C-101B-9397-08002B2CF9AE}" pid="3" name="MediaServiceImageTags">
    <vt:lpwstr/>
  </property>
</Properties>
</file>