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9600" windowHeight="11640" tabRatio="723"/>
  </bookViews>
  <sheets>
    <sheet name="Notes" sheetId="8" r:id="rId1"/>
    <sheet name="Student FTE" sheetId="2" r:id="rId2"/>
    <sheet name="Academic Staff FTE" sheetId="1" r:id="rId3"/>
    <sheet name="Research Income" sheetId="5" r:id="rId4"/>
    <sheet name="Summary" sheetId="6" r:id="rId5"/>
  </sheets>
  <definedNames>
    <definedName name="_xlnm.Print_Area" localSheetId="3">'Research Income'!$A$1:$N$31</definedName>
    <definedName name="_xlnm.Print_Area" localSheetId="4">Summary!$A$1:$M$31</definedName>
  </definedNames>
  <calcPr calcId="145621"/>
</workbook>
</file>

<file path=xl/calcChain.xml><?xml version="1.0" encoding="utf-8"?>
<calcChain xmlns="http://schemas.openxmlformats.org/spreadsheetml/2006/main">
  <c r="L31" i="6" l="1"/>
  <c r="C8" i="6" l="1"/>
  <c r="K8" i="6" s="1"/>
  <c r="D8" i="6"/>
  <c r="M8" i="6"/>
  <c r="C9" i="6"/>
  <c r="D9" i="6"/>
  <c r="M9" i="6"/>
  <c r="C10" i="6"/>
  <c r="K10" i="6" s="1"/>
  <c r="D10" i="6"/>
  <c r="M10" i="6"/>
  <c r="C11" i="6"/>
  <c r="D11" i="6"/>
  <c r="M11" i="6"/>
  <c r="C12" i="6"/>
  <c r="K12" i="6" s="1"/>
  <c r="D12" i="6"/>
  <c r="M12" i="6"/>
  <c r="C13" i="6"/>
  <c r="D13" i="6"/>
  <c r="M13" i="6"/>
  <c r="C14" i="6"/>
  <c r="D14" i="6"/>
  <c r="M14" i="6"/>
  <c r="C15" i="6"/>
  <c r="D15" i="6"/>
  <c r="M15" i="6"/>
  <c r="C17" i="6"/>
  <c r="D17" i="6"/>
  <c r="M17" i="6"/>
  <c r="C18" i="6"/>
  <c r="D18" i="6"/>
  <c r="M18" i="6"/>
  <c r="C19" i="6"/>
  <c r="D19" i="6"/>
  <c r="M19" i="6"/>
  <c r="C21" i="6"/>
  <c r="D21" i="6"/>
  <c r="M21" i="6"/>
  <c r="C22" i="6"/>
  <c r="D22" i="6"/>
  <c r="M22" i="6"/>
  <c r="C23" i="6"/>
  <c r="D23" i="6"/>
  <c r="M23" i="6"/>
  <c r="C24" i="6"/>
  <c r="D24" i="6"/>
  <c r="M24" i="6"/>
  <c r="C25" i="6"/>
  <c r="D25" i="6"/>
  <c r="M25" i="6"/>
  <c r="C26" i="6"/>
  <c r="D26" i="6"/>
  <c r="M26" i="6"/>
  <c r="C27" i="6"/>
  <c r="D27" i="6"/>
  <c r="M27" i="6"/>
  <c r="C28" i="6"/>
  <c r="D28" i="6"/>
  <c r="M28" i="6"/>
  <c r="C29" i="6"/>
  <c r="D29" i="6"/>
  <c r="M29" i="6"/>
  <c r="C30" i="6"/>
  <c r="D30" i="6"/>
  <c r="D31" i="6" s="1"/>
  <c r="M30" i="6"/>
  <c r="M7" i="6"/>
  <c r="M31" i="6" s="1"/>
  <c r="D7" i="6"/>
  <c r="C7" i="6"/>
  <c r="C31" i="6"/>
  <c r="I6" i="5"/>
  <c r="I7" i="5"/>
  <c r="I9" i="5"/>
  <c r="I10" i="5"/>
  <c r="I11" i="5"/>
  <c r="I12" i="5"/>
  <c r="I13" i="5"/>
  <c r="I14" i="5"/>
  <c r="I16" i="5"/>
  <c r="I17" i="5"/>
  <c r="I18" i="5"/>
  <c r="I20" i="5"/>
  <c r="I21" i="5"/>
  <c r="I22" i="5"/>
  <c r="I23" i="5"/>
  <c r="I24" i="5"/>
  <c r="I25" i="5"/>
  <c r="I26" i="5"/>
  <c r="I27" i="5"/>
  <c r="I28" i="5"/>
  <c r="I29" i="5"/>
  <c r="G6" i="5"/>
  <c r="G7" i="5"/>
  <c r="G9" i="5"/>
  <c r="G10" i="5"/>
  <c r="G11" i="5"/>
  <c r="G12" i="5"/>
  <c r="G13" i="5"/>
  <c r="G14" i="5"/>
  <c r="G16" i="5"/>
  <c r="G17" i="5"/>
  <c r="G18" i="5"/>
  <c r="G20" i="5"/>
  <c r="G21" i="5"/>
  <c r="G22" i="5"/>
  <c r="G23" i="5"/>
  <c r="G24" i="5"/>
  <c r="G25" i="5"/>
  <c r="G26" i="5"/>
  <c r="G27" i="5"/>
  <c r="G28" i="5"/>
  <c r="G29" i="5"/>
  <c r="E6" i="5"/>
  <c r="E7" i="5"/>
  <c r="E9" i="5"/>
  <c r="E10" i="5"/>
  <c r="E11" i="5"/>
  <c r="E12" i="5"/>
  <c r="E13" i="5"/>
  <c r="E14" i="5"/>
  <c r="E16" i="5"/>
  <c r="E17" i="5"/>
  <c r="E18" i="5"/>
  <c r="E20" i="5"/>
  <c r="E21" i="5"/>
  <c r="E22" i="5"/>
  <c r="E23" i="5"/>
  <c r="E24" i="5"/>
  <c r="E25" i="5"/>
  <c r="E26" i="5"/>
  <c r="E27" i="5"/>
  <c r="E28" i="5"/>
  <c r="E29" i="5"/>
  <c r="C6" i="5"/>
  <c r="C7" i="5"/>
  <c r="C9" i="5"/>
  <c r="C10" i="5"/>
  <c r="C11" i="5"/>
  <c r="C12" i="5"/>
  <c r="C13" i="5"/>
  <c r="C14" i="5"/>
  <c r="C16" i="5"/>
  <c r="C17" i="5"/>
  <c r="C18" i="5"/>
  <c r="C20" i="5"/>
  <c r="C21" i="5"/>
  <c r="C22" i="5"/>
  <c r="C23" i="5"/>
  <c r="C24" i="5"/>
  <c r="C25" i="5"/>
  <c r="C26" i="5"/>
  <c r="C27" i="5"/>
  <c r="C28" i="5"/>
  <c r="C29" i="5"/>
  <c r="O29" i="1"/>
  <c r="H30" i="6" s="1"/>
  <c r="O28" i="1"/>
  <c r="H29" i="6" s="1"/>
  <c r="K29" i="6" s="1"/>
  <c r="O27" i="1"/>
  <c r="H28" i="6" s="1"/>
  <c r="O26" i="1"/>
  <c r="H27" i="6" s="1"/>
  <c r="K27" i="6" s="1"/>
  <c r="O25" i="1"/>
  <c r="H26" i="6" s="1"/>
  <c r="O24" i="1"/>
  <c r="H25" i="6" s="1"/>
  <c r="K25" i="6" s="1"/>
  <c r="O23" i="1"/>
  <c r="H24" i="6" s="1"/>
  <c r="O22" i="1"/>
  <c r="H23" i="6" s="1"/>
  <c r="K23" i="6" s="1"/>
  <c r="O21" i="1"/>
  <c r="H22" i="6" s="1"/>
  <c r="O20" i="1"/>
  <c r="H21" i="6" s="1"/>
  <c r="K21" i="6" s="1"/>
  <c r="O18" i="1"/>
  <c r="H19" i="6" s="1"/>
  <c r="O17" i="1"/>
  <c r="H18" i="6" s="1"/>
  <c r="K18" i="6" s="1"/>
  <c r="O16" i="1"/>
  <c r="H17" i="6" s="1"/>
  <c r="O14" i="1"/>
  <c r="H15" i="6" s="1"/>
  <c r="O13" i="1"/>
  <c r="H14" i="6" s="1"/>
  <c r="K14" i="6" s="1"/>
  <c r="O12" i="1"/>
  <c r="H13" i="6" s="1"/>
  <c r="L13" i="6" s="1"/>
  <c r="O11" i="1"/>
  <c r="H12" i="6" s="1"/>
  <c r="L12" i="6" s="1"/>
  <c r="O10" i="1"/>
  <c r="H11" i="6" s="1"/>
  <c r="L11" i="6" s="1"/>
  <c r="O9" i="1"/>
  <c r="H10" i="6" s="1"/>
  <c r="L10" i="6" s="1"/>
  <c r="O8" i="1"/>
  <c r="H9" i="6" s="1"/>
  <c r="L9" i="6" s="1"/>
  <c r="O7" i="1"/>
  <c r="H8" i="6" s="1"/>
  <c r="L8" i="6" s="1"/>
  <c r="O6" i="1"/>
  <c r="H7" i="6" s="1"/>
  <c r="J29" i="1"/>
  <c r="G30" i="6" s="1"/>
  <c r="J28" i="1"/>
  <c r="G29" i="6" s="1"/>
  <c r="J27" i="1"/>
  <c r="G28" i="6" s="1"/>
  <c r="J26" i="1"/>
  <c r="G27" i="6" s="1"/>
  <c r="J25" i="1"/>
  <c r="G26" i="6" s="1"/>
  <c r="J24" i="1"/>
  <c r="G25" i="6" s="1"/>
  <c r="J23" i="1"/>
  <c r="G24" i="6" s="1"/>
  <c r="J22" i="1"/>
  <c r="G23" i="6" s="1"/>
  <c r="J21" i="1"/>
  <c r="G22" i="6" s="1"/>
  <c r="J20" i="1"/>
  <c r="G21" i="6" s="1"/>
  <c r="J18" i="1"/>
  <c r="G19" i="6" s="1"/>
  <c r="J17" i="1"/>
  <c r="G18" i="6" s="1"/>
  <c r="J16" i="1"/>
  <c r="G17" i="6" s="1"/>
  <c r="J14" i="1"/>
  <c r="G15" i="6" s="1"/>
  <c r="J13" i="1"/>
  <c r="G14" i="6" s="1"/>
  <c r="J12" i="1"/>
  <c r="G13" i="6" s="1"/>
  <c r="J11" i="1"/>
  <c r="G12" i="6" s="1"/>
  <c r="J10" i="1"/>
  <c r="G11" i="6" s="1"/>
  <c r="J9" i="1"/>
  <c r="G10" i="6" s="1"/>
  <c r="J8" i="1"/>
  <c r="G9" i="6" s="1"/>
  <c r="J7" i="1"/>
  <c r="J30" i="1" s="1"/>
  <c r="K7" i="1" s="1"/>
  <c r="J6" i="1"/>
  <c r="G7" i="6" s="1"/>
  <c r="E29" i="1"/>
  <c r="F30" i="6" s="1"/>
  <c r="E28" i="1"/>
  <c r="F29" i="6" s="1"/>
  <c r="E27" i="1"/>
  <c r="F28" i="6" s="1"/>
  <c r="E26" i="1"/>
  <c r="F27" i="6" s="1"/>
  <c r="E25" i="1"/>
  <c r="F26" i="6" s="1"/>
  <c r="E24" i="1"/>
  <c r="F25" i="6" s="1"/>
  <c r="E23" i="1"/>
  <c r="F24" i="6" s="1"/>
  <c r="E22" i="1"/>
  <c r="F23" i="6" s="1"/>
  <c r="E21" i="1"/>
  <c r="F22" i="6" s="1"/>
  <c r="E20" i="1"/>
  <c r="F21" i="6" s="1"/>
  <c r="E18" i="1"/>
  <c r="F19" i="6" s="1"/>
  <c r="E17" i="1"/>
  <c r="F18" i="6" s="1"/>
  <c r="E16" i="1"/>
  <c r="F17" i="6" s="1"/>
  <c r="E14" i="1"/>
  <c r="F15" i="6" s="1"/>
  <c r="E13" i="1"/>
  <c r="F14" i="6" s="1"/>
  <c r="E12" i="1"/>
  <c r="F13" i="6" s="1"/>
  <c r="E11" i="1"/>
  <c r="F12" i="6" s="1"/>
  <c r="E10" i="1"/>
  <c r="F11" i="6" s="1"/>
  <c r="E9" i="1"/>
  <c r="F10" i="6" s="1"/>
  <c r="E8" i="1"/>
  <c r="F9" i="6" s="1"/>
  <c r="E7" i="1"/>
  <c r="F8" i="6" s="1"/>
  <c r="E6" i="1"/>
  <c r="Q6" i="1" s="1"/>
  <c r="I7" i="6" s="1"/>
  <c r="Q7" i="1"/>
  <c r="I8" i="6" s="1"/>
  <c r="Q8" i="1"/>
  <c r="I9" i="6" s="1"/>
  <c r="Q9" i="1"/>
  <c r="I10" i="6" s="1"/>
  <c r="Q10" i="1"/>
  <c r="I11" i="6" s="1"/>
  <c r="Q11" i="1"/>
  <c r="I12" i="6" s="1"/>
  <c r="Q12" i="1"/>
  <c r="I13" i="6" s="1"/>
  <c r="Q13" i="1"/>
  <c r="I14" i="6" s="1"/>
  <c r="Q14" i="1"/>
  <c r="I15" i="6" s="1"/>
  <c r="Q16" i="1"/>
  <c r="I17" i="6" s="1"/>
  <c r="Q17" i="1"/>
  <c r="I18" i="6" s="1"/>
  <c r="Q18" i="1"/>
  <c r="I19" i="6" s="1"/>
  <c r="Q20" i="1"/>
  <c r="I21" i="6" s="1"/>
  <c r="Q21" i="1"/>
  <c r="I22" i="6" s="1"/>
  <c r="Q22" i="1"/>
  <c r="I23" i="6" s="1"/>
  <c r="Q23" i="1"/>
  <c r="I24" i="6" s="1"/>
  <c r="Q24" i="1"/>
  <c r="I25" i="6" s="1"/>
  <c r="Q25" i="1"/>
  <c r="I26" i="6" s="1"/>
  <c r="Q26" i="1"/>
  <c r="I27" i="6" s="1"/>
  <c r="Q27" i="1"/>
  <c r="I28" i="6" s="1"/>
  <c r="Q28" i="1"/>
  <c r="I29" i="6" s="1"/>
  <c r="Q29" i="1"/>
  <c r="I30" i="6" s="1"/>
  <c r="H28" i="2"/>
  <c r="B30" i="6" s="1"/>
  <c r="J30" i="6" s="1"/>
  <c r="H27" i="2"/>
  <c r="B29" i="6" s="1"/>
  <c r="J29" i="6" s="1"/>
  <c r="H26" i="2"/>
  <c r="B28" i="6" s="1"/>
  <c r="J28" i="6" s="1"/>
  <c r="H25" i="2"/>
  <c r="B27" i="6" s="1"/>
  <c r="J27" i="6" s="1"/>
  <c r="H24" i="2"/>
  <c r="B26" i="6" s="1"/>
  <c r="J26" i="6" s="1"/>
  <c r="H23" i="2"/>
  <c r="B25" i="6" s="1"/>
  <c r="J25" i="6" s="1"/>
  <c r="H22" i="2"/>
  <c r="B24" i="6" s="1"/>
  <c r="J24" i="6" s="1"/>
  <c r="H21" i="2"/>
  <c r="B23" i="6" s="1"/>
  <c r="J23" i="6" s="1"/>
  <c r="H20" i="2"/>
  <c r="B22" i="6" s="1"/>
  <c r="J22" i="6" s="1"/>
  <c r="H19" i="2"/>
  <c r="B21" i="6" s="1"/>
  <c r="J21" i="6" s="1"/>
  <c r="H17" i="2"/>
  <c r="B19" i="6" s="1"/>
  <c r="J19" i="6" s="1"/>
  <c r="H16" i="2"/>
  <c r="B18" i="6" s="1"/>
  <c r="J18" i="6" s="1"/>
  <c r="H15" i="2"/>
  <c r="B17" i="6" s="1"/>
  <c r="J17" i="6" s="1"/>
  <c r="H13" i="2"/>
  <c r="B15" i="6" s="1"/>
  <c r="H12" i="2"/>
  <c r="B14" i="6" s="1"/>
  <c r="H11" i="2"/>
  <c r="B13" i="6" s="1"/>
  <c r="J13" i="6" s="1"/>
  <c r="H10" i="2"/>
  <c r="B12" i="6" s="1"/>
  <c r="H9" i="2"/>
  <c r="B11" i="6" s="1"/>
  <c r="J11" i="6" s="1"/>
  <c r="H8" i="2"/>
  <c r="B10" i="6" s="1"/>
  <c r="H7" i="2"/>
  <c r="B9" i="6" s="1"/>
  <c r="J9" i="6" s="1"/>
  <c r="H6" i="2"/>
  <c r="B8" i="6" s="1"/>
  <c r="H5" i="2"/>
  <c r="J5" i="2" s="1"/>
  <c r="K5" i="2"/>
  <c r="E7" i="6" s="1"/>
  <c r="J6" i="2"/>
  <c r="K6" i="2"/>
  <c r="E8" i="6" s="1"/>
  <c r="J7" i="2"/>
  <c r="K7" i="2"/>
  <c r="E9" i="6" s="1"/>
  <c r="J8" i="2"/>
  <c r="K8" i="2"/>
  <c r="E10" i="6" s="1"/>
  <c r="J9" i="2"/>
  <c r="K9" i="2"/>
  <c r="E11" i="6" s="1"/>
  <c r="J10" i="2"/>
  <c r="K10" i="2"/>
  <c r="E12" i="6" s="1"/>
  <c r="J11" i="2"/>
  <c r="K11" i="2"/>
  <c r="E13" i="6" s="1"/>
  <c r="J12" i="2"/>
  <c r="K12" i="2"/>
  <c r="E14" i="6" s="1"/>
  <c r="J13" i="2"/>
  <c r="K13" i="2"/>
  <c r="E15" i="6" s="1"/>
  <c r="J15" i="2"/>
  <c r="K15" i="2"/>
  <c r="E17" i="6" s="1"/>
  <c r="J16" i="2"/>
  <c r="K16" i="2"/>
  <c r="E18" i="6" s="1"/>
  <c r="J17" i="2"/>
  <c r="K17" i="2"/>
  <c r="E19" i="6" s="1"/>
  <c r="J19" i="2"/>
  <c r="K19" i="2"/>
  <c r="E21" i="6" s="1"/>
  <c r="J20" i="2"/>
  <c r="K20" i="2"/>
  <c r="E22" i="6" s="1"/>
  <c r="J21" i="2"/>
  <c r="K21" i="2"/>
  <c r="E23" i="6" s="1"/>
  <c r="J22" i="2"/>
  <c r="K22" i="2"/>
  <c r="E24" i="6" s="1"/>
  <c r="J23" i="2"/>
  <c r="K23" i="2"/>
  <c r="E25" i="6" s="1"/>
  <c r="J24" i="2"/>
  <c r="K24" i="2"/>
  <c r="E26" i="6" s="1"/>
  <c r="J25" i="2"/>
  <c r="K25" i="2"/>
  <c r="E27" i="6" s="1"/>
  <c r="J26" i="2"/>
  <c r="K26" i="2"/>
  <c r="E28" i="6" s="1"/>
  <c r="J27" i="2"/>
  <c r="K27" i="2"/>
  <c r="E29" i="6" s="1"/>
  <c r="J28" i="2"/>
  <c r="K28" i="2"/>
  <c r="E30" i="6" s="1"/>
  <c r="E30" i="1"/>
  <c r="F7" i="1" s="1"/>
  <c r="O30" i="1"/>
  <c r="P6" i="1" s="1"/>
  <c r="B29" i="2"/>
  <c r="C6" i="2" s="1"/>
  <c r="D29" i="2"/>
  <c r="E6" i="2" s="1"/>
  <c r="L30" i="5"/>
  <c r="M30" i="5"/>
  <c r="K30" i="5"/>
  <c r="J30" i="5"/>
  <c r="H30" i="5"/>
  <c r="F30" i="5"/>
  <c r="D30" i="5"/>
  <c r="B30" i="5"/>
  <c r="L30" i="1"/>
  <c r="C30" i="1"/>
  <c r="D30" i="1"/>
  <c r="G30" i="1"/>
  <c r="H30" i="1"/>
  <c r="I30" i="1"/>
  <c r="B30" i="1"/>
  <c r="G29" i="2"/>
  <c r="F29" i="2"/>
  <c r="E31" i="6" l="1"/>
  <c r="I31" i="6"/>
  <c r="L7" i="6"/>
  <c r="H31" i="6"/>
  <c r="K15" i="6"/>
  <c r="L15" i="6"/>
  <c r="J15" i="6"/>
  <c r="K17" i="6"/>
  <c r="L17" i="6"/>
  <c r="K19" i="6"/>
  <c r="L19" i="6"/>
  <c r="K22" i="6"/>
  <c r="L22" i="6"/>
  <c r="K24" i="6"/>
  <c r="L24" i="6"/>
  <c r="K26" i="6"/>
  <c r="L26" i="6"/>
  <c r="K28" i="6"/>
  <c r="L28" i="6"/>
  <c r="L30" i="6"/>
  <c r="K30" i="6"/>
  <c r="J8" i="6"/>
  <c r="J10" i="6"/>
  <c r="J12" i="6"/>
  <c r="J14" i="6"/>
  <c r="B7" i="6"/>
  <c r="B31" i="6" s="1"/>
  <c r="F7" i="6"/>
  <c r="F31" i="6" s="1"/>
  <c r="L27" i="6"/>
  <c r="L25" i="6"/>
  <c r="L23" i="6"/>
  <c r="L21" i="6"/>
  <c r="L18" i="6"/>
  <c r="L14" i="6"/>
  <c r="G8" i="6"/>
  <c r="G31" i="6" s="1"/>
  <c r="L29" i="6"/>
  <c r="K13" i="6"/>
  <c r="K11" i="6"/>
  <c r="K9" i="6"/>
  <c r="K31" i="6"/>
  <c r="K7" i="6"/>
  <c r="J7" i="6"/>
  <c r="Q30" i="1"/>
  <c r="F28" i="1"/>
  <c r="F26" i="1"/>
  <c r="F24" i="1"/>
  <c r="F22" i="1"/>
  <c r="F20" i="1"/>
  <c r="F18" i="1"/>
  <c r="F16" i="1"/>
  <c r="F14" i="1"/>
  <c r="F12" i="1"/>
  <c r="F10" i="1"/>
  <c r="F8" i="1"/>
  <c r="F6" i="1"/>
  <c r="K28" i="1"/>
  <c r="K26" i="1"/>
  <c r="K24" i="1"/>
  <c r="K22" i="1"/>
  <c r="K20" i="1"/>
  <c r="K18" i="1"/>
  <c r="K16" i="1"/>
  <c r="K14" i="1"/>
  <c r="K12" i="1"/>
  <c r="K10" i="1"/>
  <c r="K8" i="1"/>
  <c r="K6" i="1"/>
  <c r="P29" i="1"/>
  <c r="P28" i="1"/>
  <c r="P27" i="1"/>
  <c r="P26" i="1"/>
  <c r="P25" i="1"/>
  <c r="P24" i="1"/>
  <c r="P23" i="1"/>
  <c r="P22" i="1"/>
  <c r="P21" i="1"/>
  <c r="P20" i="1"/>
  <c r="P18" i="1"/>
  <c r="P17" i="1"/>
  <c r="P16" i="1"/>
  <c r="P14" i="1"/>
  <c r="P13" i="1"/>
  <c r="P12" i="1"/>
  <c r="P11" i="1"/>
  <c r="P10" i="1"/>
  <c r="P9" i="1"/>
  <c r="P8" i="1"/>
  <c r="P7" i="1"/>
  <c r="F29" i="1"/>
  <c r="F27" i="1"/>
  <c r="F25" i="1"/>
  <c r="F23" i="1"/>
  <c r="F21" i="1"/>
  <c r="F17" i="1"/>
  <c r="F13" i="1"/>
  <c r="F11" i="1"/>
  <c r="F9" i="1"/>
  <c r="K29" i="1"/>
  <c r="K27" i="1"/>
  <c r="K25" i="1"/>
  <c r="K23" i="1"/>
  <c r="K21" i="1"/>
  <c r="K17" i="1"/>
  <c r="K13" i="1"/>
  <c r="K11" i="1"/>
  <c r="K9" i="1"/>
  <c r="C27" i="2"/>
  <c r="C25" i="2"/>
  <c r="C23" i="2"/>
  <c r="C21" i="2"/>
  <c r="C19" i="2"/>
  <c r="C17" i="2"/>
  <c r="C15" i="2"/>
  <c r="C13" i="2"/>
  <c r="C11" i="2"/>
  <c r="C9" i="2"/>
  <c r="C7" i="2"/>
  <c r="C5" i="2"/>
  <c r="E27" i="2"/>
  <c r="E25" i="2"/>
  <c r="E23" i="2"/>
  <c r="E21" i="2"/>
  <c r="E19" i="2"/>
  <c r="E17" i="2"/>
  <c r="E15" i="2"/>
  <c r="E13" i="2"/>
  <c r="E11" i="2"/>
  <c r="E9" i="2"/>
  <c r="E7" i="2"/>
  <c r="E5" i="2"/>
  <c r="C28" i="2"/>
  <c r="C26" i="2"/>
  <c r="C24" i="2"/>
  <c r="C22" i="2"/>
  <c r="C20" i="2"/>
  <c r="C16" i="2"/>
  <c r="C12" i="2"/>
  <c r="C10" i="2"/>
  <c r="C8" i="2"/>
  <c r="E28" i="2"/>
  <c r="E26" i="2"/>
  <c r="E24" i="2"/>
  <c r="E22" i="2"/>
  <c r="E20" i="2"/>
  <c r="E16" i="2"/>
  <c r="E12" i="2"/>
  <c r="E10" i="2"/>
  <c r="E8" i="2"/>
  <c r="N30" i="5"/>
  <c r="K29" i="2"/>
  <c r="N30" i="1"/>
  <c r="M30" i="1"/>
  <c r="H29" i="2"/>
  <c r="I5" i="2" s="1"/>
  <c r="J29" i="2"/>
  <c r="J31" i="6" l="1"/>
  <c r="I7" i="2"/>
  <c r="I9" i="2"/>
  <c r="I11" i="2"/>
  <c r="I13" i="2"/>
  <c r="I15" i="2"/>
  <c r="I17" i="2"/>
  <c r="I19" i="2"/>
  <c r="I21" i="2"/>
  <c r="I23" i="2"/>
  <c r="I25" i="2"/>
  <c r="I27" i="2"/>
  <c r="I6" i="2"/>
  <c r="I8" i="2"/>
  <c r="I10" i="2"/>
  <c r="I12" i="2"/>
  <c r="I16" i="2"/>
  <c r="I20" i="2"/>
  <c r="I22" i="2"/>
  <c r="I24" i="2"/>
  <c r="I26" i="2"/>
  <c r="I28" i="2"/>
</calcChain>
</file>

<file path=xl/sharedStrings.xml><?xml version="1.0" encoding="utf-8"?>
<sst xmlns="http://schemas.openxmlformats.org/spreadsheetml/2006/main" count="179" uniqueCount="76">
  <si>
    <t>Teaching Only</t>
  </si>
  <si>
    <t>Research Only</t>
  </si>
  <si>
    <t>Teaching &amp; Research</t>
  </si>
  <si>
    <t>Wholly Institutionally Financed</t>
  </si>
  <si>
    <t>Other Sources of Finance</t>
  </si>
  <si>
    <t>Total</t>
  </si>
  <si>
    <t>Russell Group Average</t>
  </si>
  <si>
    <t>Index</t>
  </si>
  <si>
    <t>Cost Centre 33:  Design and Creative Arts</t>
  </si>
  <si>
    <t>PGR</t>
  </si>
  <si>
    <t>PGT</t>
  </si>
  <si>
    <t>First Degree</t>
  </si>
  <si>
    <t>Cost Centre 33: Design and Creative Arts</t>
  </si>
  <si>
    <t xml:space="preserve">Cost Centre 33: Design and Creative Arts </t>
  </si>
  <si>
    <t>Ranking</t>
  </si>
  <si>
    <t>UK-based Charities</t>
  </si>
  <si>
    <t>UK Ind/Comm/Pub corps</t>
  </si>
  <si>
    <t>EU Gov't</t>
  </si>
  <si>
    <t>EU Other</t>
  </si>
  <si>
    <t>Other Overseas</t>
  </si>
  <si>
    <t>Other Sources</t>
  </si>
  <si>
    <t>£k</t>
  </si>
  <si>
    <t>Total Student FTE</t>
  </si>
  <si>
    <t>PGR FTE</t>
  </si>
  <si>
    <t>Total Research Income</t>
  </si>
  <si>
    <t>(1)</t>
  </si>
  <si>
    <t>(2)</t>
  </si>
  <si>
    <t>Principally Institutionally Financed</t>
  </si>
  <si>
    <t>UK Cent Gov't/Loc Auth, Health &amp; Hosp Auth</t>
  </si>
  <si>
    <t>Grand Total</t>
  </si>
  <si>
    <t>Other UG</t>
  </si>
  <si>
    <t>Total UG</t>
  </si>
  <si>
    <t>PG:UG  Ratio</t>
  </si>
  <si>
    <t>The Queen's University of Belfast</t>
  </si>
  <si>
    <t>The University of Birmingham</t>
  </si>
  <si>
    <t>The University of Bristol</t>
  </si>
  <si>
    <t>The University of Cambridge</t>
  </si>
  <si>
    <t>Cardiff University</t>
  </si>
  <si>
    <t>University of Durham</t>
  </si>
  <si>
    <t>The University of Edinburgh</t>
  </si>
  <si>
    <t>The University of Exeter</t>
  </si>
  <si>
    <t>The University of Glasgow</t>
  </si>
  <si>
    <t>Imperial College of Science, Technology and Medicine</t>
  </si>
  <si>
    <t>King's College London</t>
  </si>
  <si>
    <t>The University of Leeds</t>
  </si>
  <si>
    <t>The University of Liverpool</t>
  </si>
  <si>
    <t>London School of Economics and Political Science</t>
  </si>
  <si>
    <t>The University of Manchester</t>
  </si>
  <si>
    <t>The University of Newcastle-upon-Tyne</t>
  </si>
  <si>
    <t>The University of Nottingham</t>
  </si>
  <si>
    <t>The University of Oxford</t>
  </si>
  <si>
    <t>Queen Mary and Westfield College</t>
  </si>
  <si>
    <t>The University of Sheffield</t>
  </si>
  <si>
    <t>The University of Southampton</t>
  </si>
  <si>
    <t>University College London</t>
  </si>
  <si>
    <t>The University of Warwick</t>
  </si>
  <si>
    <t>The University of York</t>
  </si>
  <si>
    <t>Student FTEs 2011/12</t>
  </si>
  <si>
    <t>Academic Staff FTEs 2011/12</t>
  </si>
  <si>
    <t>Research Income 2011/12</t>
  </si>
  <si>
    <t>BIS Research Councils</t>
  </si>
  <si>
    <t>Summary 2011/12</t>
  </si>
  <si>
    <t>Student FTE</t>
  </si>
  <si>
    <t>Staff FTE</t>
  </si>
  <si>
    <t>Ratios</t>
  </si>
  <si>
    <t>Research income</t>
  </si>
  <si>
    <t>Total UG FTE</t>
  </si>
  <si>
    <t>PGT FTE</t>
  </si>
  <si>
    <t>Acad Staff FTE Teaching only</t>
  </si>
  <si>
    <t>Acad Staff FTE Research only</t>
  </si>
  <si>
    <t>Acad Staff FTE Teaching and Research</t>
  </si>
  <si>
    <t>Total Academic Staff FTE</t>
  </si>
  <si>
    <r>
      <t>Student : Staff  Ratio</t>
    </r>
    <r>
      <rPr>
        <b/>
        <sz val="10"/>
        <rFont val="Arial"/>
        <family val="2"/>
      </rPr>
      <t xml:space="preserve"> </t>
    </r>
  </si>
  <si>
    <t>PGR : Academic Staff Ratio</t>
  </si>
  <si>
    <t>RI per Acad Staff FTE</t>
  </si>
  <si>
    <t>£k (3)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</si>
</sst>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8" x14ac:knownFonts="1">
    <font>
      <sz val="10"/>
      <name val="Arial"/>
    </font>
    <font>
      <sz val="10"/>
      <name val="Arial"/>
      <family val="2"/>
    </font>
    <font>
      <sz val="8"/>
      <name val="Arial"/>
      <family val="2"/>
    </font>
    <font>
      <b/>
      <sz val="8"/>
      <name val="Arial"/>
      <family val="2"/>
    </font>
    <font>
      <b/>
      <sz val="12"/>
      <name val="Arial"/>
      <family val="2"/>
    </font>
    <font>
      <b/>
      <sz val="11"/>
      <name val="Arial"/>
      <family val="2"/>
    </font>
    <font>
      <sz val="10"/>
      <name val="Arial"/>
      <family val="2"/>
    </font>
    <font>
      <b/>
      <sz val="10"/>
      <name val="Arial"/>
      <family val="2"/>
    </font>
    <font>
      <sz val="9"/>
      <name val="Arial"/>
      <family val="2"/>
    </font>
    <font>
      <sz val="9"/>
      <name val="Arial"/>
      <family val="2"/>
    </font>
    <font>
      <b/>
      <sz val="9"/>
      <name val="Arial"/>
      <family val="2"/>
    </font>
    <font>
      <b/>
      <i/>
      <sz val="8"/>
      <name val="Arial"/>
      <family val="2"/>
    </font>
    <font>
      <sz val="10"/>
      <color indexed="10"/>
      <name val="Arial"/>
      <family val="2"/>
    </font>
    <font>
      <sz val="8"/>
      <name val="Arial"/>
      <family val="2"/>
    </font>
    <font>
      <i/>
      <sz val="9"/>
      <name val="Arial"/>
      <family val="2"/>
    </font>
    <font>
      <sz val="8"/>
      <name val="Arial"/>
      <family val="2"/>
    </font>
    <font>
      <i/>
      <sz val="8"/>
      <color rgb="FF0070C0"/>
      <name val="Arial"/>
      <family val="2"/>
    </font>
    <font>
      <sz val="9"/>
      <color rgb="FF00B050"/>
      <name val="Arial"/>
      <family val="2"/>
    </font>
    <font>
      <b/>
      <sz val="9"/>
      <color rgb="FF7030A0"/>
      <name val="Arial"/>
      <family val="2"/>
    </font>
    <font>
      <b/>
      <i/>
      <sz val="8"/>
      <color rgb="FF7030A0"/>
      <name val="Arial"/>
      <family val="2"/>
    </font>
    <font>
      <b/>
      <sz val="9"/>
      <color rgb="FF00B050"/>
      <name val="Arial"/>
      <family val="2"/>
    </font>
    <font>
      <b/>
      <i/>
      <sz val="9"/>
      <name val="Arial"/>
      <family val="2"/>
    </font>
    <font>
      <i/>
      <sz val="9"/>
      <color rgb="FF0070C0"/>
      <name val="Arial"/>
      <family val="2"/>
    </font>
    <font>
      <b/>
      <i/>
      <sz val="9"/>
      <color rgb="FF7030A0"/>
      <name val="Arial"/>
      <family val="2"/>
    </font>
    <font>
      <sz val="9"/>
      <color rgb="FF0070C0"/>
      <name val="Arial"/>
      <family val="2"/>
    </font>
    <font>
      <sz val="9"/>
      <name val="Arial"/>
      <family val="2"/>
    </font>
    <font>
      <sz val="12"/>
      <name val="Arial"/>
      <family val="2"/>
    </font>
    <font>
      <sz val="11"/>
      <name val="Arial"/>
      <family val="2"/>
    </font>
  </fonts>
  <fills count="7">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2"/>
        <bgColor indexed="64"/>
      </patternFill>
    </fill>
  </fills>
  <borders count="29">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3"/>
      </top>
      <bottom style="thin">
        <color indexed="63"/>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3" fillId="0" borderId="0"/>
  </cellStyleXfs>
  <cellXfs count="94">
    <xf numFmtId="0" fontId="0" fillId="0" borderId="0" xfId="0"/>
    <xf numFmtId="0" fontId="2" fillId="0" borderId="0" xfId="0" applyFont="1"/>
    <xf numFmtId="0" fontId="3" fillId="0" borderId="0" xfId="0" applyFont="1"/>
    <xf numFmtId="0" fontId="2" fillId="0" borderId="0" xfId="0" applyFont="1" applyAlignment="1">
      <alignment horizontal="center"/>
    </xf>
    <xf numFmtId="0" fontId="4" fillId="0" borderId="0" xfId="0" applyFont="1" applyBorder="1"/>
    <xf numFmtId="0" fontId="0" fillId="0" borderId="0" xfId="0" applyBorder="1"/>
    <xf numFmtId="0" fontId="5" fillId="0" borderId="0" xfId="0" applyFont="1" applyBorder="1"/>
    <xf numFmtId="0" fontId="7" fillId="0" borderId="0" xfId="0" applyFont="1" applyFill="1" applyBorder="1"/>
    <xf numFmtId="0" fontId="2" fillId="0" borderId="0" xfId="0" applyFont="1" applyBorder="1" applyAlignment="1"/>
    <xf numFmtId="0" fontId="8" fillId="0" borderId="0" xfId="0" applyFont="1"/>
    <xf numFmtId="0" fontId="7" fillId="0" borderId="0" xfId="0" applyFont="1" applyBorder="1" applyAlignment="1">
      <alignment vertical="center"/>
    </xf>
    <xf numFmtId="0" fontId="12" fillId="0" borderId="0" xfId="0" applyFont="1" applyBorder="1"/>
    <xf numFmtId="0" fontId="3" fillId="0" borderId="0" xfId="0" applyFont="1" applyAlignment="1">
      <alignment vertical="center"/>
    </xf>
    <xf numFmtId="0" fontId="9" fillId="0" borderId="0" xfId="0" applyFont="1" applyBorder="1"/>
    <xf numFmtId="0" fontId="9" fillId="0" borderId="0" xfId="0" applyFont="1" applyFill="1" applyBorder="1"/>
    <xf numFmtId="0" fontId="9" fillId="0" borderId="0" xfId="0" applyNumberFormat="1" applyFont="1" applyFill="1" applyBorder="1"/>
    <xf numFmtId="0" fontId="10" fillId="0" borderId="0" xfId="0" applyFont="1" applyFill="1" applyBorder="1"/>
    <xf numFmtId="0" fontId="10" fillId="0" borderId="0" xfId="0" applyNumberFormat="1" applyFont="1" applyFill="1" applyBorder="1"/>
    <xf numFmtId="0" fontId="9" fillId="0" borderId="0" xfId="0" applyFont="1" applyBorder="1" applyAlignment="1">
      <alignment vertical="center"/>
    </xf>
    <xf numFmtId="0" fontId="6" fillId="0" borderId="17" xfId="0" applyFont="1" applyBorder="1" applyAlignment="1">
      <alignment vertical="center" wrapText="1"/>
    </xf>
    <xf numFmtId="0" fontId="0" fillId="0" borderId="17" xfId="0" applyBorder="1" applyAlignment="1">
      <alignment vertical="center" wrapText="1"/>
    </xf>
    <xf numFmtId="0" fontId="15" fillId="0" borderId="0" xfId="2" applyNumberFormat="1" applyFont="1"/>
    <xf numFmtId="0" fontId="15" fillId="0" borderId="0" xfId="2" applyFont="1"/>
    <xf numFmtId="0" fontId="8" fillId="0" borderId="2" xfId="0" applyFont="1" applyBorder="1"/>
    <xf numFmtId="0" fontId="10" fillId="2" borderId="2" xfId="0" applyFont="1" applyFill="1" applyBorder="1" applyAlignment="1">
      <alignment horizontal="center" wrapText="1"/>
    </xf>
    <xf numFmtId="0" fontId="11" fillId="2" borderId="2" xfId="0" applyFont="1" applyFill="1" applyBorder="1" applyAlignment="1">
      <alignment horizontal="center" wrapText="1"/>
    </xf>
    <xf numFmtId="0" fontId="8" fillId="0" borderId="1" xfId="0" applyFont="1" applyBorder="1"/>
    <xf numFmtId="3" fontId="8" fillId="0" borderId="1" xfId="0" applyNumberFormat="1" applyFont="1" applyFill="1" applyBorder="1"/>
    <xf numFmtId="4" fontId="16" fillId="0" borderId="1" xfId="0" applyNumberFormat="1" applyFont="1" applyFill="1" applyBorder="1"/>
    <xf numFmtId="4" fontId="17" fillId="0" borderId="1" xfId="0" applyNumberFormat="1" applyFont="1" applyFill="1" applyBorder="1"/>
    <xf numFmtId="0" fontId="8" fillId="0" borderId="1" xfId="0" applyFont="1" applyFill="1" applyBorder="1"/>
    <xf numFmtId="0" fontId="18" fillId="3" borderId="1" xfId="0" applyFont="1" applyFill="1" applyBorder="1"/>
    <xf numFmtId="3" fontId="18" fillId="3" borderId="1" xfId="0" applyNumberFormat="1" applyFont="1" applyFill="1" applyBorder="1"/>
    <xf numFmtId="4" fontId="19" fillId="3" borderId="1" xfId="0" applyNumberFormat="1" applyFont="1" applyFill="1" applyBorder="1"/>
    <xf numFmtId="4" fontId="18" fillId="3" borderId="1" xfId="0" applyNumberFormat="1" applyFont="1" applyFill="1" applyBorder="1"/>
    <xf numFmtId="0" fontId="8" fillId="0" borderId="11" xfId="0" applyFont="1" applyBorder="1"/>
    <xf numFmtId="0" fontId="10" fillId="0" borderId="2" xfId="0" applyFont="1" applyBorder="1" applyAlignment="1">
      <alignment vertical="center"/>
    </xf>
    <xf numFmtId="4" fontId="10" fillId="0" borderId="2" xfId="0" applyNumberFormat="1" applyFont="1" applyBorder="1" applyAlignment="1">
      <alignment vertical="center"/>
    </xf>
    <xf numFmtId="4" fontId="20" fillId="0" borderId="2" xfId="0" applyNumberFormat="1" applyFont="1" applyBorder="1" applyAlignment="1">
      <alignment vertical="center"/>
    </xf>
    <xf numFmtId="0" fontId="10" fillId="0" borderId="21" xfId="0" applyFont="1" applyBorder="1"/>
    <xf numFmtId="0" fontId="10" fillId="4" borderId="3" xfId="0" applyFont="1" applyFill="1" applyBorder="1"/>
    <xf numFmtId="0" fontId="8" fillId="0" borderId="22" xfId="0" applyFont="1" applyBorder="1"/>
    <xf numFmtId="0" fontId="8" fillId="4" borderId="4" xfId="0" applyFont="1" applyFill="1" applyBorder="1" applyAlignment="1">
      <alignment horizontal="center" wrapText="1"/>
    </xf>
    <xf numFmtId="0" fontId="8" fillId="4" borderId="5" xfId="0" applyFont="1" applyFill="1" applyBorder="1" applyAlignment="1">
      <alignment horizontal="center" wrapText="1"/>
    </xf>
    <xf numFmtId="0" fontId="8" fillId="4" borderId="5" xfId="0" applyFont="1" applyFill="1" applyBorder="1" applyAlignment="1">
      <alignment horizontal="center"/>
    </xf>
    <xf numFmtId="0" fontId="14" fillId="4" borderId="6" xfId="0" applyFont="1" applyFill="1" applyBorder="1" applyAlignment="1">
      <alignment horizontal="center"/>
    </xf>
    <xf numFmtId="0" fontId="8" fillId="4" borderId="7" xfId="0" applyFont="1" applyFill="1" applyBorder="1" applyAlignment="1">
      <alignment horizontal="center" wrapText="1"/>
    </xf>
    <xf numFmtId="0" fontId="8" fillId="0" borderId="23" xfId="0" applyFont="1" applyBorder="1"/>
    <xf numFmtId="2" fontId="22" fillId="0" borderId="9" xfId="0" applyNumberFormat="1" applyFont="1" applyBorder="1" applyAlignment="1">
      <alignment horizontal="right"/>
    </xf>
    <xf numFmtId="1" fontId="8" fillId="0" borderId="10" xfId="0" applyNumberFormat="1" applyFont="1" applyBorder="1"/>
    <xf numFmtId="0" fontId="18" fillId="3" borderId="23" xfId="0" applyFont="1" applyFill="1" applyBorder="1"/>
    <xf numFmtId="2" fontId="23" fillId="3" borderId="9" xfId="0" applyNumberFormat="1" applyFont="1" applyFill="1" applyBorder="1" applyAlignment="1">
      <alignment horizontal="right"/>
    </xf>
    <xf numFmtId="1" fontId="18" fillId="3" borderId="10" xfId="0" applyNumberFormat="1" applyFont="1" applyFill="1" applyBorder="1"/>
    <xf numFmtId="0" fontId="8" fillId="0" borderId="24" xfId="0" applyFont="1" applyBorder="1"/>
    <xf numFmtId="0" fontId="10" fillId="0" borderId="12" xfId="0" applyFont="1" applyBorder="1" applyAlignment="1">
      <alignment vertical="center"/>
    </xf>
    <xf numFmtId="2" fontId="10" fillId="0" borderId="25" xfId="0" applyNumberFormat="1" applyFont="1" applyBorder="1" applyAlignment="1">
      <alignment vertical="center"/>
    </xf>
    <xf numFmtId="2" fontId="21" fillId="0" borderId="13" xfId="0" applyNumberFormat="1" applyFont="1" applyBorder="1" applyAlignment="1">
      <alignment horizontal="right" vertical="center"/>
    </xf>
    <xf numFmtId="0" fontId="10" fillId="0" borderId="14" xfId="0" applyFont="1" applyBorder="1"/>
    <xf numFmtId="0" fontId="10" fillId="5" borderId="15" xfId="0" applyFont="1" applyFill="1" applyBorder="1" applyAlignment="1">
      <alignment horizontal="center" wrapText="1"/>
    </xf>
    <xf numFmtId="0" fontId="10" fillId="5" borderId="15" xfId="0" applyFont="1" applyFill="1" applyBorder="1" applyAlignment="1">
      <alignment horizontal="center" textRotation="90" wrapText="1"/>
    </xf>
    <xf numFmtId="0" fontId="8" fillId="0" borderId="16" xfId="0" applyFont="1" applyBorder="1"/>
    <xf numFmtId="0" fontId="14" fillId="5" borderId="5" xfId="0" applyFont="1" applyFill="1" applyBorder="1" applyAlignment="1">
      <alignment horizontal="center" wrapText="1"/>
    </xf>
    <xf numFmtId="0" fontId="8" fillId="5" borderId="5" xfId="0" applyFont="1" applyFill="1" applyBorder="1" applyAlignment="1">
      <alignment horizontal="center" wrapText="1"/>
    </xf>
    <xf numFmtId="3" fontId="8" fillId="0" borderId="1" xfId="0" applyNumberFormat="1" applyFont="1" applyBorder="1" applyAlignment="1" applyProtection="1">
      <alignment horizontal="right"/>
    </xf>
    <xf numFmtId="3" fontId="24" fillId="0" borderId="1" xfId="0" applyNumberFormat="1" applyFont="1" applyBorder="1" applyAlignment="1">
      <alignment horizontal="center"/>
    </xf>
    <xf numFmtId="3" fontId="18" fillId="3" borderId="1" xfId="0" applyNumberFormat="1" applyFont="1" applyFill="1" applyBorder="1" applyAlignment="1" applyProtection="1">
      <alignment horizontal="right"/>
    </xf>
    <xf numFmtId="3" fontId="18" fillId="3" borderId="1" xfId="0" applyNumberFormat="1" applyFont="1" applyFill="1" applyBorder="1" applyAlignment="1">
      <alignment horizontal="center"/>
    </xf>
    <xf numFmtId="3" fontId="18" fillId="3" borderId="1" xfId="1" applyNumberFormat="1" applyFont="1" applyFill="1" applyBorder="1" applyAlignment="1">
      <alignment horizontal="right"/>
    </xf>
    <xf numFmtId="4" fontId="10" fillId="0" borderId="12" xfId="1" applyNumberFormat="1" applyFont="1" applyBorder="1" applyAlignment="1">
      <alignment vertical="center"/>
    </xf>
    <xf numFmtId="4" fontId="10" fillId="0" borderId="12" xfId="0" applyNumberFormat="1" applyFont="1" applyBorder="1" applyAlignment="1">
      <alignment horizontal="center" vertical="center"/>
    </xf>
    <xf numFmtId="3" fontId="25" fillId="0" borderId="1" xfId="0" applyNumberFormat="1" applyFont="1" applyFill="1" applyBorder="1"/>
    <xf numFmtId="2" fontId="25" fillId="0" borderId="8" xfId="0" applyNumberFormat="1" applyFont="1" applyBorder="1"/>
    <xf numFmtId="0" fontId="25" fillId="6" borderId="15" xfId="0" applyFont="1" applyFill="1" applyBorder="1" applyAlignment="1">
      <alignment horizontal="center" wrapText="1"/>
    </xf>
    <xf numFmtId="0" fontId="10" fillId="0" borderId="16" xfId="0" applyFont="1" applyBorder="1"/>
    <xf numFmtId="0" fontId="8" fillId="6" borderId="5" xfId="0" applyFont="1" applyFill="1" applyBorder="1" applyAlignment="1">
      <alignment horizontal="center" wrapText="1"/>
    </xf>
    <xf numFmtId="0" fontId="10" fillId="6" borderId="5" xfId="0" quotePrefix="1" applyFont="1" applyFill="1" applyBorder="1" applyAlignment="1">
      <alignment horizontal="center" wrapText="1"/>
    </xf>
    <xf numFmtId="2" fontId="18" fillId="3" borderId="8" xfId="0" applyNumberFormat="1" applyFont="1" applyFill="1" applyBorder="1"/>
    <xf numFmtId="0" fontId="8" fillId="6" borderId="15" xfId="0" applyFont="1" applyFill="1" applyBorder="1" applyAlignment="1">
      <alignment horizontal="center" wrapText="1"/>
    </xf>
    <xf numFmtId="0" fontId="25" fillId="0" borderId="1" xfId="0" applyFont="1" applyFill="1" applyBorder="1"/>
    <xf numFmtId="0" fontId="25" fillId="0" borderId="8" xfId="0" applyFont="1" applyFill="1" applyBorder="1"/>
    <xf numFmtId="43" fontId="10" fillId="0" borderId="12" xfId="1" applyFont="1" applyBorder="1" applyAlignment="1">
      <alignment vertical="center"/>
    </xf>
    <xf numFmtId="0" fontId="26" fillId="0" borderId="0" xfId="0" applyFont="1" applyBorder="1"/>
    <xf numFmtId="0" fontId="27" fillId="0" borderId="0" xfId="0" applyFont="1" applyBorder="1"/>
    <xf numFmtId="0" fontId="7" fillId="0" borderId="0" xfId="0" applyFont="1" applyBorder="1"/>
    <xf numFmtId="43" fontId="0" fillId="0" borderId="0" xfId="1" applyFont="1" applyBorder="1"/>
    <xf numFmtId="0" fontId="10" fillId="4" borderId="18" xfId="0" applyFont="1" applyFill="1" applyBorder="1" applyAlignment="1">
      <alignment horizontal="center"/>
    </xf>
    <xf numFmtId="0" fontId="10" fillId="4" borderId="19" xfId="0" applyFont="1" applyFill="1" applyBorder="1" applyAlignment="1">
      <alignment horizontal="center"/>
    </xf>
    <xf numFmtId="0" fontId="10" fillId="4" borderId="20" xfId="0" applyFont="1" applyFill="1" applyBorder="1" applyAlignment="1">
      <alignment horizontal="center"/>
    </xf>
    <xf numFmtId="0" fontId="10" fillId="6" borderId="26" xfId="0" applyFont="1" applyFill="1" applyBorder="1" applyAlignment="1">
      <alignment horizontal="center"/>
    </xf>
    <xf numFmtId="0" fontId="10" fillId="6" borderId="27" xfId="0" applyFont="1" applyFill="1" applyBorder="1" applyAlignment="1">
      <alignment horizontal="center"/>
    </xf>
    <xf numFmtId="0" fontId="10" fillId="6" borderId="28" xfId="0" applyFont="1" applyFill="1" applyBorder="1" applyAlignment="1">
      <alignment horizontal="center"/>
    </xf>
    <xf numFmtId="0" fontId="10" fillId="6" borderId="26" xfId="0" applyFont="1" applyFill="1" applyBorder="1" applyAlignment="1">
      <alignment horizontal="center" wrapText="1"/>
    </xf>
    <xf numFmtId="0" fontId="10" fillId="6" borderId="27" xfId="0" applyFont="1" applyFill="1" applyBorder="1" applyAlignment="1">
      <alignment horizontal="center" wrapText="1"/>
    </xf>
    <xf numFmtId="0" fontId="10" fillId="6" borderId="28" xfId="0" applyFont="1" applyFill="1" applyBorder="1" applyAlignment="1">
      <alignment horizontal="center" wrapText="1"/>
    </xf>
  </cellXfs>
  <cellStyles count="3">
    <cellStyle name="Comma" xfId="1" builtinId="3"/>
    <cellStyle name="Normal" xfId="0" builtinId="0"/>
    <cellStyle name="Normal_Notes"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28575</xdr:rowOff>
    </xdr:from>
    <xdr:to>
      <xdr:col>10</xdr:col>
      <xdr:colOff>514350</xdr:colOff>
      <xdr:row>94</xdr:row>
      <xdr:rowOff>19050</xdr:rowOff>
    </xdr:to>
    <xdr:sp macro="" textlink="">
      <xdr:nvSpPr>
        <xdr:cNvPr id="1025" name="Text Box 1"/>
        <xdr:cNvSpPr txBox="1">
          <a:spLocks noChangeArrowheads="1"/>
        </xdr:cNvSpPr>
      </xdr:nvSpPr>
      <xdr:spPr bwMode="auto">
        <a:xfrm>
          <a:off x="38100" y="28575"/>
          <a:ext cx="5810250" cy="13420725"/>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GB" sz="1200" b="1" i="0" u="none" strike="noStrike" baseline="0">
              <a:solidFill>
                <a:srgbClr val="000000"/>
              </a:solidFill>
              <a:latin typeface="Arial"/>
              <a:cs typeface="Arial"/>
            </a:rPr>
            <a:t>Academic Cost Centre Data 2005/6</a:t>
          </a:r>
        </a:p>
        <a:p>
          <a:pPr algn="l" rtl="0">
            <a:defRPr sz="1000"/>
          </a:pPr>
          <a:r>
            <a:rPr lang="en-GB" sz="1200" b="1" i="0" u="none" strike="noStrike" baseline="0">
              <a:solidFill>
                <a:srgbClr val="000000"/>
              </a:solidFill>
              <a:latin typeface="Arial"/>
              <a:cs typeface="Arial"/>
            </a:rPr>
            <a:t>Russell Group Comparison</a:t>
          </a: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STUDENT FTE</a:t>
          </a: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The student data have been derived from the HESA individualised student record.  They include all higher education enrolments active at any point in the academic year 1 August 2005 to 31 July 2006 except dormant students (those who have ceased studying but have not formally de-registered),  postdoctoral students, those studying wholly outside the UK and incoming visiting and exchange students.</a:t>
          </a:r>
        </a:p>
        <a:p>
          <a:pPr algn="l" rtl="0">
            <a:defRPr sz="1000"/>
          </a:pP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ACADEMIC STAFF FTE</a:t>
          </a: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Academic staff</a:t>
          </a:r>
          <a:r>
            <a:rPr lang="en-GB" sz="1000" b="0" i="0" u="none" strike="noStrike" baseline="0">
              <a:solidFill>
                <a:srgbClr val="000000"/>
              </a:solidFill>
              <a:latin typeface="Arial"/>
              <a:cs typeface="Arial"/>
            </a:rPr>
            <a:t> are defined as those whose primary employment function is </a:t>
          </a:r>
          <a:r>
            <a:rPr lang="en-GB" sz="1000" b="0" i="1" u="none" strike="noStrike" baseline="0">
              <a:solidFill>
                <a:srgbClr val="000000"/>
              </a:solidFill>
              <a:latin typeface="Arial"/>
              <a:cs typeface="Arial"/>
            </a:rPr>
            <a:t>teaching only</a:t>
          </a:r>
          <a:r>
            <a:rPr lang="en-GB" sz="1000" b="0" i="0" u="none" strike="noStrike" baseline="0">
              <a:solidFill>
                <a:srgbClr val="000000"/>
              </a:solidFill>
              <a:latin typeface="Arial"/>
              <a:cs typeface="Arial"/>
            </a:rPr>
            <a:t>, </a:t>
          </a:r>
          <a:r>
            <a:rPr lang="en-GB" sz="1000" b="0" i="1" u="none" strike="noStrike" baseline="0">
              <a:solidFill>
                <a:srgbClr val="000000"/>
              </a:solidFill>
              <a:latin typeface="Arial"/>
              <a:cs typeface="Arial"/>
            </a:rPr>
            <a:t>teaching and research</a:t>
          </a:r>
          <a:r>
            <a:rPr lang="en-GB" sz="1000" b="0" i="0" u="none" strike="noStrike" baseline="0">
              <a:solidFill>
                <a:srgbClr val="000000"/>
              </a:solidFill>
              <a:latin typeface="Arial"/>
              <a:cs typeface="Arial"/>
            </a:rPr>
            <a:t> or </a:t>
          </a:r>
          <a:r>
            <a:rPr lang="en-GB" sz="1000" b="0" i="1" u="none" strike="noStrike" baseline="0">
              <a:solidFill>
                <a:srgbClr val="000000"/>
              </a:solidFill>
              <a:latin typeface="Arial"/>
              <a:cs typeface="Arial"/>
            </a:rPr>
            <a:t>research only</a:t>
          </a:r>
          <a:r>
            <a:rPr lang="en-GB" sz="1000" b="0" i="0" u="none" strike="noStrike" baseline="0">
              <a:solidFill>
                <a:srgbClr val="000000"/>
              </a:solidFill>
              <a:latin typeface="Arial"/>
              <a:cs typeface="Arial"/>
            </a:rPr>
            <a:t>. Staff data relate to current individual academic appointments (of at least 25% full-time equivalence) in the academic year 1 August 2005 to 31 July 2006. It excludes any staff who left before 1 August 2005.</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Wholly institutionally financed staff</a:t>
          </a:r>
          <a:r>
            <a:rPr lang="en-GB" sz="1000" b="0" i="0" u="none" strike="noStrike" baseline="0">
              <a:solidFill>
                <a:srgbClr val="000000"/>
              </a:solidFill>
              <a:latin typeface="Arial"/>
              <a:cs typeface="Arial"/>
            </a:rPr>
            <a:t> are those who are paid wholly from general institution funds.</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Staff principally financed by the institution</a:t>
          </a:r>
          <a:r>
            <a:rPr lang="en-GB" sz="1000" b="0" i="0" u="none" strike="noStrike" baseline="0">
              <a:solidFill>
                <a:srgbClr val="000000"/>
              </a:solidFill>
              <a:latin typeface="Arial"/>
              <a:cs typeface="Arial"/>
            </a:rPr>
            <a:t> are paid mainly from general institution funds and partly from another source.</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Other sources of finance</a:t>
          </a:r>
          <a:r>
            <a:rPr lang="en-GB" sz="1000" b="0" i="0" u="none" strike="noStrike" baseline="0">
              <a:solidFill>
                <a:srgbClr val="000000"/>
              </a:solidFill>
              <a:latin typeface="Arial"/>
              <a:cs typeface="Arial"/>
            </a:rPr>
            <a:t> – these staff are paid mainly or wholly from sources other than general institution funds. These other sources include NHS/General Medical or General Dental practice or Department of Health, OSI Research Councils, UK charities, UK central government bodies and local authorities, UK industry, commerce &amp; public corporations, European Union (EU) sources, other overseas sources and other sources not listed. </a:t>
          </a:r>
        </a:p>
        <a:p>
          <a:pPr algn="l" rtl="0">
            <a:defRPr sz="1000"/>
          </a:pP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RESEARCH INCOME</a:t>
          </a: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Financial data relates to the institutions' financial year 1 August 2005 to 31 July 2006. Research grants and contracts income includes all income in respect of externally sponsored research carried out by the institution for which directly related expenditure has been incurred.</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OSI Research Councils</a:t>
          </a:r>
          <a:r>
            <a:rPr lang="en-GB" sz="1000" b="0" i="0" u="none" strike="noStrike" baseline="0">
              <a:solidFill>
                <a:srgbClr val="000000"/>
              </a:solidFill>
              <a:latin typeface="Arial"/>
              <a:cs typeface="Arial"/>
            </a:rPr>
            <a:t> includes income from research councils covered by the Office of Science and Innovation. They are: BBSRC, NERC, EPSRC, ESRC, PPARC, MRC, CCLRC, British Academy and the AHRB. </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UK based charities</a:t>
          </a:r>
          <a:r>
            <a:rPr lang="en-GB" sz="1000" b="0" i="0" u="none" strike="noStrike" baseline="0">
              <a:solidFill>
                <a:srgbClr val="000000"/>
              </a:solidFill>
              <a:latin typeface="Arial"/>
              <a:cs typeface="Arial"/>
            </a:rPr>
            <a:t> includes all research grants and contracts income from all charitable foundations, charitable trusts, etc. based in the UK which are registered with the Charities Commission or those recognised as charities by the Inland Revenue in Scotland.</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UK central government bodies, local authorities, health &amp; hospital authorities</a:t>
          </a:r>
          <a:r>
            <a:rPr lang="en-GB" sz="1000" b="0" i="0" u="none" strike="noStrike" baseline="0">
              <a:solidFill>
                <a:srgbClr val="000000"/>
              </a:solidFill>
              <a:latin typeface="Arial"/>
              <a:cs typeface="Arial"/>
            </a:rPr>
            <a:t> includes all research grants and contract income from UK central government bodies, UK local authorities and UK health and hospital authorities, except research councils and UK public corporations. This includes government departments and other organisations financed from central government funds. Also non-departmental public bodies (NDPBs) such as the British Council are included in this section.</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UK industry, commerce &amp; public corporations</a:t>
          </a:r>
          <a:r>
            <a:rPr lang="en-GB" sz="1000" b="0" i="0" u="none" strike="noStrike" baseline="0">
              <a:solidFill>
                <a:srgbClr val="000000"/>
              </a:solidFill>
              <a:latin typeface="Arial"/>
              <a:cs typeface="Arial"/>
            </a:rPr>
            <a:t> includes all research grants and contracts income from industrial and commercial companies and public corporations (defined as publicly owned trading bodies, usually statutory organisations with a substantial degree of financial independence) operating in the UK.</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EU government bodies</a:t>
          </a:r>
          <a:r>
            <a:rPr lang="en-GB" sz="1000" b="0" i="0" u="none" strike="noStrike" baseline="0">
              <a:solidFill>
                <a:srgbClr val="000000"/>
              </a:solidFill>
              <a:latin typeface="Arial"/>
              <a:cs typeface="Arial"/>
            </a:rPr>
            <a:t> includes all research grants and contracts income from all government bodies operating in the European Union (EU), which includes the European Commission (unless shown separately), excluding bodies in the UK.</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EU other</a:t>
          </a:r>
          <a:r>
            <a:rPr lang="en-GB" sz="1000" b="0" i="0" u="none" strike="noStrike" baseline="0">
              <a:solidFill>
                <a:srgbClr val="000000"/>
              </a:solidFill>
              <a:latin typeface="Arial"/>
              <a:cs typeface="Arial"/>
            </a:rPr>
            <a:t> includes all research grants and contracts income from all non-government bodies operating in the EU, excluding bodies in the UK.</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Other overseas sources</a:t>
          </a:r>
          <a:r>
            <a:rPr lang="en-GB" sz="1000" b="0" i="0" u="none" strike="noStrike" baseline="0">
              <a:solidFill>
                <a:srgbClr val="000000"/>
              </a:solidFill>
              <a:latin typeface="Arial"/>
              <a:cs typeface="Arial"/>
            </a:rPr>
            <a:t> includes all research grants and contracts income from overseas bodies operating outside the EU.</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Other sources</a:t>
          </a:r>
          <a:r>
            <a:rPr lang="en-GB" sz="1000" b="0" i="0" u="none" strike="noStrike" baseline="0">
              <a:solidFill>
                <a:srgbClr val="000000"/>
              </a:solidFill>
              <a:latin typeface="Arial"/>
              <a:cs typeface="Arial"/>
            </a:rPr>
            <a:t> includes all research grants and contracts income not covered above. This includes income from other higher education institutions (HEIs) where the HEI is the original contractor. </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SUMMARY TABLE</a:t>
          </a: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(1) Acad staff FTE, wholly funded by institution (inc. T. only)</a:t>
          </a:r>
          <a:r>
            <a:rPr lang="en-GB" sz="1000" b="0" i="0" u="none" strike="noStrike" baseline="0">
              <a:solidFill>
                <a:srgbClr val="000000"/>
              </a:solidFill>
              <a:latin typeface="Arial"/>
              <a:cs typeface="Arial"/>
            </a:rPr>
            <a:t> are those staff whose primary employment function is teaching only, teaching and research or research only, and who are wholly institutionally financed.  This FTE figure has been used in the calculation of RI per Acad Staff FTE, wholly funded by institution (inc. T. only).</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(2) FTE staff with teaching duties</a:t>
          </a:r>
          <a:r>
            <a:rPr lang="en-GB" sz="1000" b="0" i="0" u="none" strike="noStrike" baseline="0">
              <a:solidFill>
                <a:srgbClr val="000000"/>
              </a:solidFill>
              <a:latin typeface="Arial"/>
              <a:cs typeface="Arial"/>
            </a:rPr>
            <a:t> are those staff whose primary employment function is teaching only or teaching and research. All staff in these categories are included regardless of their source of funding.  This FTE figure has been used in the calculation of Student Staff Ratio.</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(3) Acad staff FTE, all sources of funding (exc. T. only)</a:t>
          </a:r>
          <a:r>
            <a:rPr lang="en-GB" sz="1000" b="0" i="0" u="none" strike="noStrike" baseline="0">
              <a:solidFill>
                <a:srgbClr val="000000"/>
              </a:solidFill>
              <a:latin typeface="Arial"/>
              <a:cs typeface="Arial"/>
            </a:rPr>
            <a:t> are those staff funded either wholly or partly by the institution, or from other sources, whose primary employment function is either research and teaching or research only.  Staff returned to HESA as teaching only are excluded from this FTE.  This FTE figure has been used in the calculation of RI per Acad Staff FTE,  all sources of funding (exc. T. only).  This ratio was introduced in 1999/2000 to provide consistency with other reports.</a:t>
          </a:r>
        </a:p>
      </xdr:txBody>
    </xdr:sp>
    <xdr:clientData/>
  </xdr:twoCellAnchor>
  <xdr:twoCellAnchor>
    <xdr:from>
      <xdr:col>0</xdr:col>
      <xdr:colOff>38100</xdr:colOff>
      <xdr:row>0</xdr:row>
      <xdr:rowOff>28575</xdr:rowOff>
    </xdr:from>
    <xdr:to>
      <xdr:col>10</xdr:col>
      <xdr:colOff>514350</xdr:colOff>
      <xdr:row>94</xdr:row>
      <xdr:rowOff>19050</xdr:rowOff>
    </xdr:to>
    <xdr:sp macro="" textlink="">
      <xdr:nvSpPr>
        <xdr:cNvPr id="3" name="Text Box 1"/>
        <xdr:cNvSpPr txBox="1">
          <a:spLocks noChangeArrowheads="1"/>
        </xdr:cNvSpPr>
      </xdr:nvSpPr>
      <xdr:spPr bwMode="auto">
        <a:xfrm>
          <a:off x="38100" y="28575"/>
          <a:ext cx="5810250" cy="13420725"/>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GB" sz="1200" b="1" i="0" u="none" strike="noStrike" baseline="0">
              <a:solidFill>
                <a:srgbClr val="000000"/>
              </a:solidFill>
              <a:latin typeface="Arial"/>
              <a:cs typeface="Arial"/>
            </a:rPr>
            <a:t>Academic Cost Centre Data 2005/6</a:t>
          </a:r>
        </a:p>
        <a:p>
          <a:pPr algn="l" rtl="0">
            <a:defRPr sz="1000"/>
          </a:pPr>
          <a:r>
            <a:rPr lang="en-GB" sz="1200" b="1" i="0" u="none" strike="noStrike" baseline="0">
              <a:solidFill>
                <a:srgbClr val="000000"/>
              </a:solidFill>
              <a:latin typeface="Arial"/>
              <a:cs typeface="Arial"/>
            </a:rPr>
            <a:t>Russell Group Comparison</a:t>
          </a: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STUDENT FTE</a:t>
          </a: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The student data have been derived from the HESA individualised student record.  They include all higher education enrolments active at any point in the academic year 1 August 2005 to 31 July 2006 except dormant students (those who have ceased studying but have not formally de-registered),  postdoctoral students, those studying wholly outside the UK and incoming visiting and exchange students.</a:t>
          </a:r>
        </a:p>
        <a:p>
          <a:pPr algn="l" rtl="0">
            <a:defRPr sz="1000"/>
          </a:pP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ACADEMIC STAFF FTE</a:t>
          </a: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Academic staff</a:t>
          </a:r>
          <a:r>
            <a:rPr lang="en-GB" sz="1000" b="0" i="0" u="none" strike="noStrike" baseline="0">
              <a:solidFill>
                <a:srgbClr val="000000"/>
              </a:solidFill>
              <a:latin typeface="Arial"/>
              <a:cs typeface="Arial"/>
            </a:rPr>
            <a:t> are defined as those whose primary employment function is </a:t>
          </a:r>
          <a:r>
            <a:rPr lang="en-GB" sz="1000" b="0" i="1" u="none" strike="noStrike" baseline="0">
              <a:solidFill>
                <a:srgbClr val="000000"/>
              </a:solidFill>
              <a:latin typeface="Arial"/>
              <a:cs typeface="Arial"/>
            </a:rPr>
            <a:t>teaching only</a:t>
          </a:r>
          <a:r>
            <a:rPr lang="en-GB" sz="1000" b="0" i="0" u="none" strike="noStrike" baseline="0">
              <a:solidFill>
                <a:srgbClr val="000000"/>
              </a:solidFill>
              <a:latin typeface="Arial"/>
              <a:cs typeface="Arial"/>
            </a:rPr>
            <a:t>, </a:t>
          </a:r>
          <a:r>
            <a:rPr lang="en-GB" sz="1000" b="0" i="1" u="none" strike="noStrike" baseline="0">
              <a:solidFill>
                <a:srgbClr val="000000"/>
              </a:solidFill>
              <a:latin typeface="Arial"/>
              <a:cs typeface="Arial"/>
            </a:rPr>
            <a:t>teaching and research</a:t>
          </a:r>
          <a:r>
            <a:rPr lang="en-GB" sz="1000" b="0" i="0" u="none" strike="noStrike" baseline="0">
              <a:solidFill>
                <a:srgbClr val="000000"/>
              </a:solidFill>
              <a:latin typeface="Arial"/>
              <a:cs typeface="Arial"/>
            </a:rPr>
            <a:t> or </a:t>
          </a:r>
          <a:r>
            <a:rPr lang="en-GB" sz="1000" b="0" i="1" u="none" strike="noStrike" baseline="0">
              <a:solidFill>
                <a:srgbClr val="000000"/>
              </a:solidFill>
              <a:latin typeface="Arial"/>
              <a:cs typeface="Arial"/>
            </a:rPr>
            <a:t>research only</a:t>
          </a:r>
          <a:r>
            <a:rPr lang="en-GB" sz="1000" b="0" i="0" u="none" strike="noStrike" baseline="0">
              <a:solidFill>
                <a:srgbClr val="000000"/>
              </a:solidFill>
              <a:latin typeface="Arial"/>
              <a:cs typeface="Arial"/>
            </a:rPr>
            <a:t>. Staff data relate to current individual academic appointments (of at least 25% full-time equivalence) in the academic year 1 August 2005 to 31 July 2006. It excludes any staff who left before 1 August 2005.</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Wholly institutionally financed staff</a:t>
          </a:r>
          <a:r>
            <a:rPr lang="en-GB" sz="1000" b="0" i="0" u="none" strike="noStrike" baseline="0">
              <a:solidFill>
                <a:srgbClr val="000000"/>
              </a:solidFill>
              <a:latin typeface="Arial"/>
              <a:cs typeface="Arial"/>
            </a:rPr>
            <a:t> are those who are paid wholly from general institution funds.</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Staff principally financed by the institution</a:t>
          </a:r>
          <a:r>
            <a:rPr lang="en-GB" sz="1000" b="0" i="0" u="none" strike="noStrike" baseline="0">
              <a:solidFill>
                <a:srgbClr val="000000"/>
              </a:solidFill>
              <a:latin typeface="Arial"/>
              <a:cs typeface="Arial"/>
            </a:rPr>
            <a:t> are paid mainly from general institution funds and partly from another source.</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Other sources of finance</a:t>
          </a:r>
          <a:r>
            <a:rPr lang="en-GB" sz="1000" b="0" i="0" u="none" strike="noStrike" baseline="0">
              <a:solidFill>
                <a:srgbClr val="000000"/>
              </a:solidFill>
              <a:latin typeface="Arial"/>
              <a:cs typeface="Arial"/>
            </a:rPr>
            <a:t> – these staff are paid mainly or wholly from sources other than general institution funds. These other sources include NHS/General Medical or General Dental practice or Department of Health, OSI Research Councils, UK charities, UK central government bodies and local authorities, UK industry, commerce &amp; public corporations, European Union (EU) sources, other overseas sources and other sources not listed. </a:t>
          </a:r>
        </a:p>
        <a:p>
          <a:pPr algn="l" rtl="0">
            <a:defRPr sz="1000"/>
          </a:pP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RESEARCH INCOME</a:t>
          </a: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Financial data relates to the institutions' financial year 1 August 2005 to 31 July 2006. Research grants and contracts income includes all income in respect of externally sponsored research carried out by the institution for which directly related expenditure has been incurred.</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OSI Research Councils</a:t>
          </a:r>
          <a:r>
            <a:rPr lang="en-GB" sz="1000" b="0" i="0" u="none" strike="noStrike" baseline="0">
              <a:solidFill>
                <a:srgbClr val="000000"/>
              </a:solidFill>
              <a:latin typeface="Arial"/>
              <a:cs typeface="Arial"/>
            </a:rPr>
            <a:t> includes income from research councils covered by the Office of Science and Innovation. They are: BBSRC, NERC, EPSRC, ESRC, PPARC, MRC, CCLRC, British Academy and the AHRB. </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UK based charities</a:t>
          </a:r>
          <a:r>
            <a:rPr lang="en-GB" sz="1000" b="0" i="0" u="none" strike="noStrike" baseline="0">
              <a:solidFill>
                <a:srgbClr val="000000"/>
              </a:solidFill>
              <a:latin typeface="Arial"/>
              <a:cs typeface="Arial"/>
            </a:rPr>
            <a:t> includes all research grants and contracts income from all charitable foundations, charitable trusts, etc. based in the UK which are registered with the Charities Commission or those recognised as charities by the Inland Revenue in Scotland.</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UK central government bodies, local authorities, health &amp; hospital authorities</a:t>
          </a:r>
          <a:r>
            <a:rPr lang="en-GB" sz="1000" b="0" i="0" u="none" strike="noStrike" baseline="0">
              <a:solidFill>
                <a:srgbClr val="000000"/>
              </a:solidFill>
              <a:latin typeface="Arial"/>
              <a:cs typeface="Arial"/>
            </a:rPr>
            <a:t> includes all research grants and contract income from UK central government bodies, UK local authorities and UK health and hospital authorities, except research councils and UK public corporations. This includes government departments and other organisations financed from central government funds. Also non-departmental public bodies (NDPBs) such as the British Council are included in this section.</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UK industry, commerce &amp; public corporations</a:t>
          </a:r>
          <a:r>
            <a:rPr lang="en-GB" sz="1000" b="0" i="0" u="none" strike="noStrike" baseline="0">
              <a:solidFill>
                <a:srgbClr val="000000"/>
              </a:solidFill>
              <a:latin typeface="Arial"/>
              <a:cs typeface="Arial"/>
            </a:rPr>
            <a:t> includes all research grants and contracts income from industrial and commercial companies and public corporations (defined as publicly owned trading bodies, usually statutory organisations with a substantial degree of financial independence) operating in the UK.</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EU government bodies</a:t>
          </a:r>
          <a:r>
            <a:rPr lang="en-GB" sz="1000" b="0" i="0" u="none" strike="noStrike" baseline="0">
              <a:solidFill>
                <a:srgbClr val="000000"/>
              </a:solidFill>
              <a:latin typeface="Arial"/>
              <a:cs typeface="Arial"/>
            </a:rPr>
            <a:t> includes all research grants and contracts income from all government bodies operating in the European Union (EU), which includes the European Commission (unless shown separately), excluding bodies in the UK.</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EU other</a:t>
          </a:r>
          <a:r>
            <a:rPr lang="en-GB" sz="1000" b="0" i="0" u="none" strike="noStrike" baseline="0">
              <a:solidFill>
                <a:srgbClr val="000000"/>
              </a:solidFill>
              <a:latin typeface="Arial"/>
              <a:cs typeface="Arial"/>
            </a:rPr>
            <a:t> includes all research grants and contracts income from all non-government bodies operating in the EU, excluding bodies in the UK.</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Other overseas sources</a:t>
          </a:r>
          <a:r>
            <a:rPr lang="en-GB" sz="1000" b="0" i="0" u="none" strike="noStrike" baseline="0">
              <a:solidFill>
                <a:srgbClr val="000000"/>
              </a:solidFill>
              <a:latin typeface="Arial"/>
              <a:cs typeface="Arial"/>
            </a:rPr>
            <a:t> includes all research grants and contracts income from overseas bodies operating outside the EU.</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Other sources</a:t>
          </a:r>
          <a:r>
            <a:rPr lang="en-GB" sz="1000" b="0" i="0" u="none" strike="noStrike" baseline="0">
              <a:solidFill>
                <a:srgbClr val="000000"/>
              </a:solidFill>
              <a:latin typeface="Arial"/>
              <a:cs typeface="Arial"/>
            </a:rPr>
            <a:t> includes all research grants and contracts income not covered above. This includes income from other higher education institutions (HEIs) where the HEI is the original contractor. </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SUMMARY TABLE</a:t>
          </a: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(1) Acad staff FTE, wholly funded by institution (inc. T. only)</a:t>
          </a:r>
          <a:r>
            <a:rPr lang="en-GB" sz="1000" b="0" i="0" u="none" strike="noStrike" baseline="0">
              <a:solidFill>
                <a:srgbClr val="000000"/>
              </a:solidFill>
              <a:latin typeface="Arial"/>
              <a:cs typeface="Arial"/>
            </a:rPr>
            <a:t> are those staff whose primary employment function is teaching only, teaching and research or research only, and who are wholly institutionally financed.  This FTE figure has been used in the calculation of RI per Acad Staff FTE, wholly funded by institution (inc. T. only).</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(2) FTE staff with teaching duties</a:t>
          </a:r>
          <a:r>
            <a:rPr lang="en-GB" sz="1000" b="0" i="0" u="none" strike="noStrike" baseline="0">
              <a:solidFill>
                <a:srgbClr val="000000"/>
              </a:solidFill>
              <a:latin typeface="Arial"/>
              <a:cs typeface="Arial"/>
            </a:rPr>
            <a:t> are those staff whose primary employment function is teaching only or teaching and research. All staff in these categories are included regardless of their source of funding.  This FTE figure has been used in the calculation of Student Staff Ratio.</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(3) Acad staff FTE, all sources of funding (exc. T. only)</a:t>
          </a:r>
          <a:r>
            <a:rPr lang="en-GB" sz="1000" b="0" i="0" u="none" strike="noStrike" baseline="0">
              <a:solidFill>
                <a:srgbClr val="000000"/>
              </a:solidFill>
              <a:latin typeface="Arial"/>
              <a:cs typeface="Arial"/>
            </a:rPr>
            <a:t> are those staff funded either wholly or partly by the institution, or from other sources, whose primary employment function is either research and teaching or research only.  Staff returned to HESA as teaching only are excluded from this FTE.  This FTE figure has been used in the calculation of RI per Acad Staff FTE,  all sources of funding (exc. T. only).  This ratio was introduced in 1999/2000 to provide consistency with other reports.</a:t>
          </a:r>
        </a:p>
      </xdr:txBody>
    </xdr:sp>
    <xdr:clientData/>
  </xdr:twoCellAnchor>
  <xdr:twoCellAnchor>
    <xdr:from>
      <xdr:col>0</xdr:col>
      <xdr:colOff>38100</xdr:colOff>
      <xdr:row>0</xdr:row>
      <xdr:rowOff>28575</xdr:rowOff>
    </xdr:from>
    <xdr:to>
      <xdr:col>10</xdr:col>
      <xdr:colOff>514350</xdr:colOff>
      <xdr:row>94</xdr:row>
      <xdr:rowOff>19050</xdr:rowOff>
    </xdr:to>
    <xdr:sp macro="" textlink="">
      <xdr:nvSpPr>
        <xdr:cNvPr id="4" name="Text Box 1"/>
        <xdr:cNvSpPr txBox="1">
          <a:spLocks noChangeArrowheads="1"/>
        </xdr:cNvSpPr>
      </xdr:nvSpPr>
      <xdr:spPr bwMode="auto">
        <a:xfrm>
          <a:off x="38100" y="28575"/>
          <a:ext cx="5810250" cy="13420725"/>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GB" sz="1200" b="1" i="0" u="none" strike="noStrike" baseline="0">
              <a:solidFill>
                <a:srgbClr val="000000"/>
              </a:solidFill>
              <a:latin typeface="Arial"/>
              <a:cs typeface="Arial"/>
            </a:rPr>
            <a:t>Academic Cost Centre Data 2011/12</a:t>
          </a:r>
        </a:p>
        <a:p>
          <a:pPr algn="l" rtl="0">
            <a:defRPr sz="1000"/>
          </a:pPr>
          <a:r>
            <a:rPr lang="en-GB" sz="1200" b="1" i="0" u="none" strike="noStrike" baseline="0">
              <a:solidFill>
                <a:srgbClr val="000000"/>
              </a:solidFill>
              <a:latin typeface="Arial"/>
              <a:cs typeface="Arial"/>
            </a:rPr>
            <a:t>Russell Group Comparison</a:t>
          </a: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STUDENT FTE</a:t>
          </a: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The student data have been derived from HESA's HEIDI student record system.  They include all higher education enrolments active at any point in the academic year 1 August 2011 to 31 July 2012 except dormant students (those who have ceased studying but have not formally de-registered),  postdoctoral students, those studying wholly outside the UK and incoming visiting and exchange students.</a:t>
          </a:r>
        </a:p>
        <a:p>
          <a:pPr algn="l" rtl="0">
            <a:defRPr sz="1000"/>
          </a:pP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ACADEMIC STAFF FTE</a:t>
          </a: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Academic staff</a:t>
          </a:r>
          <a:r>
            <a:rPr lang="en-GB" sz="1000" b="0" i="0" u="none" strike="noStrike" baseline="0">
              <a:solidFill>
                <a:srgbClr val="000000"/>
              </a:solidFill>
              <a:latin typeface="Arial"/>
              <a:cs typeface="Arial"/>
            </a:rPr>
            <a:t> are defined as those whose primary employment function is </a:t>
          </a:r>
          <a:r>
            <a:rPr lang="en-GB" sz="1000" b="0" i="1" u="none" strike="noStrike" baseline="0">
              <a:solidFill>
                <a:srgbClr val="000000"/>
              </a:solidFill>
              <a:latin typeface="Arial"/>
              <a:cs typeface="Arial"/>
            </a:rPr>
            <a:t>teaching only</a:t>
          </a:r>
          <a:r>
            <a:rPr lang="en-GB" sz="1000" b="0" i="0" u="none" strike="noStrike" baseline="0">
              <a:solidFill>
                <a:srgbClr val="000000"/>
              </a:solidFill>
              <a:latin typeface="Arial"/>
              <a:cs typeface="Arial"/>
            </a:rPr>
            <a:t>, </a:t>
          </a:r>
          <a:r>
            <a:rPr lang="en-GB" sz="1000" b="0" i="1" u="none" strike="noStrike" baseline="0">
              <a:solidFill>
                <a:srgbClr val="000000"/>
              </a:solidFill>
              <a:latin typeface="Arial"/>
              <a:cs typeface="Arial"/>
            </a:rPr>
            <a:t>teaching and research</a:t>
          </a:r>
          <a:r>
            <a:rPr lang="en-GB" sz="1000" b="0" i="0" u="none" strike="noStrike" baseline="0">
              <a:solidFill>
                <a:srgbClr val="000000"/>
              </a:solidFill>
              <a:latin typeface="Arial"/>
              <a:cs typeface="Arial"/>
            </a:rPr>
            <a:t> or </a:t>
          </a:r>
          <a:r>
            <a:rPr lang="en-GB" sz="1000" b="0" i="1" u="none" strike="noStrike" baseline="0">
              <a:solidFill>
                <a:srgbClr val="000000"/>
              </a:solidFill>
              <a:latin typeface="Arial"/>
              <a:cs typeface="Arial"/>
            </a:rPr>
            <a:t>research only</a:t>
          </a:r>
          <a:r>
            <a:rPr lang="en-GB" sz="1000" b="0" i="0" u="none" strike="noStrike" baseline="0">
              <a:solidFill>
                <a:srgbClr val="000000"/>
              </a:solidFill>
              <a:latin typeface="Arial"/>
              <a:cs typeface="Arial"/>
            </a:rPr>
            <a:t>. Staff data relate to current individual academic appointments (of at least 25% full-time equivalence) in the academic year 1 August 2011 to 31 July 2012. It excludes any staff who left before 1 August 2011.</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Wholly institutionally financed staff</a:t>
          </a:r>
          <a:r>
            <a:rPr lang="en-GB" sz="1000" b="0" i="0" u="none" strike="noStrike" baseline="0">
              <a:solidFill>
                <a:srgbClr val="000000"/>
              </a:solidFill>
              <a:latin typeface="Arial"/>
              <a:cs typeface="Arial"/>
            </a:rPr>
            <a:t> are those who are paid wholly from general institution funds.</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Staff principally financed by the institution</a:t>
          </a:r>
          <a:r>
            <a:rPr lang="en-GB" sz="1000" b="0" i="0" u="none" strike="noStrike" baseline="0">
              <a:solidFill>
                <a:srgbClr val="000000"/>
              </a:solidFill>
              <a:latin typeface="Arial"/>
              <a:cs typeface="Arial"/>
            </a:rPr>
            <a:t> are paid mainly from general institution funds and partly from another source.</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Other sources of finance</a:t>
          </a:r>
          <a:r>
            <a:rPr lang="en-GB" sz="1000" b="0" i="0" u="none" strike="noStrike" baseline="0">
              <a:solidFill>
                <a:srgbClr val="000000"/>
              </a:solidFill>
              <a:latin typeface="Arial"/>
              <a:cs typeface="Arial"/>
            </a:rPr>
            <a:t> – these staff are paid mainly or wholly from sources other than general institution funds. These other sources include NHS/General Medical or General Dental practice or Department of Health, OSI Research Councils, UK charities, UK central government bodies and local authorities, UK industry, commerce &amp; public corporations, European Union (EU) sources, other overseas sources and other sources not listed. </a:t>
          </a:r>
        </a:p>
        <a:p>
          <a:pPr algn="l" rtl="0">
            <a:defRPr sz="1000"/>
          </a:pP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RESEARCH INCOME</a:t>
          </a: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Financial data relates to the institutions' financial year 1 August 2011 to 31 July 2012. Research grants and contracts income includes all income in respect of externally sponsored research carried out by the institution for which directly </a:t>
          </a:r>
          <a:r>
            <a:rPr lang="en-GB" sz="1000" b="0" i="0" u="none" strike="noStrike" baseline="0">
              <a:solidFill>
                <a:srgbClr val="000000"/>
              </a:solidFill>
              <a:latin typeface="Arial"/>
              <a:ea typeface="+mn-ea"/>
              <a:cs typeface="Arial"/>
            </a:rPr>
            <a:t>related expenditure has been incurred.</a:t>
          </a:r>
        </a:p>
        <a:p>
          <a:pPr algn="l" rtl="0">
            <a:defRPr sz="1000"/>
          </a:pPr>
          <a:endParaRPr lang="en-GB" sz="1000" b="0" i="0" u="none" strike="noStrike" baseline="0">
            <a:solidFill>
              <a:srgbClr val="000000"/>
            </a:solidFill>
            <a:latin typeface="Arial"/>
            <a:cs typeface="Arial"/>
          </a:endParaRPr>
        </a:p>
        <a:p>
          <a:pPr marL="0" indent="0" algn="l" rtl="0">
            <a:defRPr sz="1000"/>
          </a:pPr>
          <a:r>
            <a:rPr lang="en-GB" sz="1000" b="1" i="0" u="none" strike="noStrike" baseline="0">
              <a:solidFill>
                <a:srgbClr val="000000"/>
              </a:solidFill>
              <a:latin typeface="Arial"/>
              <a:cs typeface="Arial"/>
            </a:rPr>
            <a:t>BIS Research Councils</a:t>
          </a:r>
          <a:r>
            <a:rPr lang="en-GB" sz="1000" b="0" i="0" u="none" strike="noStrike" baseline="0">
              <a:solidFill>
                <a:srgbClr val="000000"/>
              </a:solidFill>
              <a:latin typeface="Arial"/>
              <a:cs typeface="Arial"/>
            </a:rPr>
            <a:t> includes income </a:t>
          </a:r>
          <a:r>
            <a:rPr lang="en-GB" sz="1000" b="0" i="0" u="none" strike="noStrike" baseline="0">
              <a:solidFill>
                <a:srgbClr val="000000"/>
              </a:solidFill>
              <a:latin typeface="Arial"/>
              <a:ea typeface="+mn-ea"/>
              <a:cs typeface="Arial"/>
            </a:rPr>
            <a:t>from research councils covered by the Department for Business, Innovation and Skills (BIS). They are: AHRC, BBSRC, NERC, EPSRC, ESRC, MRC &amp; STFC, This also includes income from The Royal Society, British Academy and the Royal Society of Edinburgh. </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UK based charities</a:t>
          </a:r>
          <a:r>
            <a:rPr lang="en-GB" sz="1000" b="0" i="0" u="none" strike="noStrike" baseline="0">
              <a:solidFill>
                <a:srgbClr val="000000"/>
              </a:solidFill>
              <a:latin typeface="Arial"/>
              <a:cs typeface="Arial"/>
            </a:rPr>
            <a:t> includes all research grants and contracts income from all charitable foundations, charitable trusts, etc. based in the UK which are registered with the Charities Commission or those recognised as charities by the Inland Revenue in Scotland.</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UK central government bodies, local authorities, health &amp; hospital authorities</a:t>
          </a:r>
          <a:r>
            <a:rPr lang="en-GB" sz="1000" b="0" i="0" u="none" strike="noStrike" baseline="0">
              <a:solidFill>
                <a:srgbClr val="000000"/>
              </a:solidFill>
              <a:latin typeface="Arial"/>
              <a:cs typeface="Arial"/>
            </a:rPr>
            <a:t> includes all research grants and contract income from UK central government bodies, UK local authorities and UK health and hospital authorities, except research councils and UK public corporations. This includes government departments and other organisations financed from central government funds. Also non-departmental public bodies (NDPBs) such as the British Council are included in this section.</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UK industry, commerce &amp; public corporations</a:t>
          </a:r>
          <a:r>
            <a:rPr lang="en-GB" sz="1000" b="0" i="0" u="none" strike="noStrike" baseline="0">
              <a:solidFill>
                <a:srgbClr val="000000"/>
              </a:solidFill>
              <a:latin typeface="Arial"/>
              <a:cs typeface="Arial"/>
            </a:rPr>
            <a:t> includes all research grants and contracts income from industrial and commercial companies and public corporations (defined as publicly owned trading bodies, usually statutory organisations with a substantial degree of financial independence) operating in the UK.</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EU government bodies</a:t>
          </a:r>
          <a:r>
            <a:rPr lang="en-GB" sz="1000" b="0" i="0" u="none" strike="noStrike" baseline="0">
              <a:solidFill>
                <a:srgbClr val="000000"/>
              </a:solidFill>
              <a:latin typeface="Arial"/>
              <a:cs typeface="Arial"/>
            </a:rPr>
            <a:t> includes all research grants and contracts income from all government bodies operating in the European Union (EU), which includes the European Commission (unless shown separately), excluding bodies in the UK.</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EU other</a:t>
          </a:r>
          <a:r>
            <a:rPr lang="en-GB" sz="1000" b="0" i="0" u="none" strike="noStrike" baseline="0">
              <a:solidFill>
                <a:srgbClr val="000000"/>
              </a:solidFill>
              <a:latin typeface="Arial"/>
              <a:cs typeface="Arial"/>
            </a:rPr>
            <a:t> includes all research grants and contracts income from all non-government bodies operating in the EU, excluding bodies in the UK.</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Other overseas sources</a:t>
          </a:r>
          <a:r>
            <a:rPr lang="en-GB" sz="1000" b="0" i="0" u="none" strike="noStrike" baseline="0">
              <a:solidFill>
                <a:srgbClr val="000000"/>
              </a:solidFill>
              <a:latin typeface="Arial"/>
              <a:cs typeface="Arial"/>
            </a:rPr>
            <a:t> includes all research grants and contracts income from overseas bodies operating outside the EU.</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Other sources</a:t>
          </a:r>
          <a:r>
            <a:rPr lang="en-GB" sz="1000" b="0" i="0" u="none" strike="noStrike" baseline="0">
              <a:solidFill>
                <a:srgbClr val="000000"/>
              </a:solidFill>
              <a:latin typeface="Arial"/>
              <a:cs typeface="Arial"/>
            </a:rPr>
            <a:t> includes all research grants and contracts income not covered above. This includes income from other higher education institutions (HEIs) where the HEI is the original contractor. </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SUMMARY TABLE</a:t>
          </a: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(1) Acad staff FTE, wholly funded by institution (inc. T. only)</a:t>
          </a:r>
          <a:r>
            <a:rPr lang="en-GB" sz="1000" b="0" i="0" u="none" strike="noStrike" baseline="0">
              <a:solidFill>
                <a:srgbClr val="000000"/>
              </a:solidFill>
              <a:latin typeface="Arial"/>
              <a:cs typeface="Arial"/>
            </a:rPr>
            <a:t> are those staff whose primary employment function is teaching only, teaching and research or research only, and who are wholly institutionally financed.  This FTE figure has been used in the calculation of RI per Acad Staff FTE, wholly funded by institution (inc. T. only).</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(2) FTE staff with teaching duties</a:t>
          </a:r>
          <a:r>
            <a:rPr lang="en-GB" sz="1000" b="0" i="0" u="none" strike="noStrike" baseline="0">
              <a:solidFill>
                <a:srgbClr val="000000"/>
              </a:solidFill>
              <a:latin typeface="Arial"/>
              <a:cs typeface="Arial"/>
            </a:rPr>
            <a:t> are those staff whose primary employment function is teaching only or teaching and research. All staff in these categories are included regardless of their source of funding.  This FTE figure has been used in the calculation of Student Staff Ratio.</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(3) Acad staff FTE, all sources of funding (exc. T. only)</a:t>
          </a:r>
          <a:r>
            <a:rPr lang="en-GB" sz="1000" b="0" i="0" u="none" strike="noStrike" baseline="0">
              <a:solidFill>
                <a:srgbClr val="000000"/>
              </a:solidFill>
              <a:latin typeface="Arial"/>
              <a:cs typeface="Arial"/>
            </a:rPr>
            <a:t> are those staff funded either wholly or partly by the institution, or from other sources, whose primary employment function is either research and teaching or research only.  Staff returned to HESA as teaching only are excluded from this FTE.  This FTE figure has been used in the calculation of RI per Acad Staff FTE,  all sources of funding (exc. T. only).  This ratio was introduced in 1999/2000 to provide consistency with other reports.</a:t>
          </a:r>
        </a:p>
      </xdr:txBody>
    </xdr:sp>
    <xdr:clientData/>
  </xdr:twoCellAnchor>
  <xdr:twoCellAnchor>
    <xdr:from>
      <xdr:col>0</xdr:col>
      <xdr:colOff>38100</xdr:colOff>
      <xdr:row>0</xdr:row>
      <xdr:rowOff>28575</xdr:rowOff>
    </xdr:from>
    <xdr:to>
      <xdr:col>10</xdr:col>
      <xdr:colOff>514350</xdr:colOff>
      <xdr:row>94</xdr:row>
      <xdr:rowOff>19050</xdr:rowOff>
    </xdr:to>
    <xdr:sp macro="" textlink="">
      <xdr:nvSpPr>
        <xdr:cNvPr id="5" name="Text Box 1"/>
        <xdr:cNvSpPr txBox="1">
          <a:spLocks noChangeArrowheads="1"/>
        </xdr:cNvSpPr>
      </xdr:nvSpPr>
      <xdr:spPr bwMode="auto">
        <a:xfrm>
          <a:off x="38100" y="28575"/>
          <a:ext cx="5810250" cy="13420725"/>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GB" sz="1200" b="1" i="0" u="none" strike="noStrike" baseline="0">
              <a:solidFill>
                <a:srgbClr val="000000"/>
              </a:solidFill>
              <a:latin typeface="Arial"/>
              <a:cs typeface="Arial"/>
            </a:rPr>
            <a:t>Academic Cost Centre Data 2011/12</a:t>
          </a:r>
        </a:p>
        <a:p>
          <a:pPr algn="l" rtl="0">
            <a:defRPr sz="1000"/>
          </a:pPr>
          <a:r>
            <a:rPr lang="en-GB" sz="1200" b="1" i="0" u="none" strike="noStrike" baseline="0">
              <a:solidFill>
                <a:srgbClr val="000000"/>
              </a:solidFill>
              <a:latin typeface="Arial"/>
              <a:cs typeface="Arial"/>
            </a:rPr>
            <a:t>Russell Group Comparison</a:t>
          </a: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STUDENT FTE</a:t>
          </a: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The student data have been derived from HESA's HEIDI student record system.  They include all higher education enrolments active at any point in the academic year 1 August 2011 to 31 July 2012 except dormant students (those who have ceased studying but have not formally de-registered),  postdoctoral students, those studying wholly outside the UK and incoming visiting and exchange students.</a:t>
          </a:r>
        </a:p>
        <a:p>
          <a:pPr algn="l" rtl="0">
            <a:defRPr sz="1000"/>
          </a:pP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ACADEMIC STAFF FTE</a:t>
          </a: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Academic staff</a:t>
          </a:r>
          <a:r>
            <a:rPr lang="en-GB" sz="1000" b="0" i="0" u="none" strike="noStrike" baseline="0">
              <a:solidFill>
                <a:srgbClr val="000000"/>
              </a:solidFill>
              <a:latin typeface="Arial"/>
              <a:cs typeface="Arial"/>
            </a:rPr>
            <a:t> are defined as those whose primary employment function is </a:t>
          </a:r>
          <a:r>
            <a:rPr lang="en-GB" sz="1000" b="0" i="1" u="none" strike="noStrike" baseline="0">
              <a:solidFill>
                <a:srgbClr val="000000"/>
              </a:solidFill>
              <a:latin typeface="Arial"/>
              <a:cs typeface="Arial"/>
            </a:rPr>
            <a:t>teaching only</a:t>
          </a:r>
          <a:r>
            <a:rPr lang="en-GB" sz="1000" b="0" i="0" u="none" strike="noStrike" baseline="0">
              <a:solidFill>
                <a:srgbClr val="000000"/>
              </a:solidFill>
              <a:latin typeface="Arial"/>
              <a:cs typeface="Arial"/>
            </a:rPr>
            <a:t>, </a:t>
          </a:r>
          <a:r>
            <a:rPr lang="en-GB" sz="1000" b="0" i="1" u="none" strike="noStrike" baseline="0">
              <a:solidFill>
                <a:srgbClr val="000000"/>
              </a:solidFill>
              <a:latin typeface="Arial"/>
              <a:cs typeface="Arial"/>
            </a:rPr>
            <a:t>teaching and research</a:t>
          </a:r>
          <a:r>
            <a:rPr lang="en-GB" sz="1000" b="0" i="0" u="none" strike="noStrike" baseline="0">
              <a:solidFill>
                <a:srgbClr val="000000"/>
              </a:solidFill>
              <a:latin typeface="Arial"/>
              <a:cs typeface="Arial"/>
            </a:rPr>
            <a:t> or </a:t>
          </a:r>
          <a:r>
            <a:rPr lang="en-GB" sz="1000" b="0" i="1" u="none" strike="noStrike" baseline="0">
              <a:solidFill>
                <a:srgbClr val="000000"/>
              </a:solidFill>
              <a:latin typeface="Arial"/>
              <a:cs typeface="Arial"/>
            </a:rPr>
            <a:t>research only</a:t>
          </a:r>
          <a:r>
            <a:rPr lang="en-GB" sz="1000" b="0" i="0" u="none" strike="noStrike" baseline="0">
              <a:solidFill>
                <a:srgbClr val="000000"/>
              </a:solidFill>
              <a:latin typeface="Arial"/>
              <a:cs typeface="Arial"/>
            </a:rPr>
            <a:t>. Staff data relate to current individual academic appointments (of at least 25% full-time equivalence) in the academic year 1 August 2011 to 31 July 2012. It excludes any staff who left before 1 August 2011.</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Wholly institutionally financed staff</a:t>
          </a:r>
          <a:r>
            <a:rPr lang="en-GB" sz="1000" b="0" i="0" u="none" strike="noStrike" baseline="0">
              <a:solidFill>
                <a:srgbClr val="000000"/>
              </a:solidFill>
              <a:latin typeface="Arial"/>
              <a:cs typeface="Arial"/>
            </a:rPr>
            <a:t> are those who are paid wholly from general institution funds.</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Staff principally financed by the institution</a:t>
          </a:r>
          <a:r>
            <a:rPr lang="en-GB" sz="1000" b="0" i="0" u="none" strike="noStrike" baseline="0">
              <a:solidFill>
                <a:srgbClr val="000000"/>
              </a:solidFill>
              <a:latin typeface="Arial"/>
              <a:cs typeface="Arial"/>
            </a:rPr>
            <a:t> are paid mainly from general institution funds and partly from another source.</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Other sources of finance</a:t>
          </a:r>
          <a:r>
            <a:rPr lang="en-GB" sz="1000" b="0" i="0" u="none" strike="noStrike" baseline="0">
              <a:solidFill>
                <a:srgbClr val="000000"/>
              </a:solidFill>
              <a:latin typeface="Arial"/>
              <a:cs typeface="Arial"/>
            </a:rPr>
            <a:t> – these staff are paid mainly or wholly from sources other than general institution funds. These other sources include NHS/General Medical or General Dental practice or Department of Health, OSI Research Councils, UK charities, UK central government bodies and local authorities, UK industry, commerce &amp; public corporations, European Union (EU) sources, other overseas sources and other sources not listed. </a:t>
          </a:r>
        </a:p>
        <a:p>
          <a:pPr algn="l" rtl="0">
            <a:defRPr sz="1000"/>
          </a:pP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RESEARCH INCOME</a:t>
          </a: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Financial data relates to the institutions' financial year 1 August 2011 to 31 July 2012. Research grants and contracts income includes all income in respect of externally sponsored research carried out by the institution for which directly </a:t>
          </a:r>
          <a:r>
            <a:rPr lang="en-GB" sz="1000" b="0" i="0" u="none" strike="noStrike" baseline="0">
              <a:solidFill>
                <a:srgbClr val="000000"/>
              </a:solidFill>
              <a:latin typeface="Arial"/>
              <a:ea typeface="+mn-ea"/>
              <a:cs typeface="Arial"/>
            </a:rPr>
            <a:t>related expenditure has been incurred.</a:t>
          </a:r>
        </a:p>
        <a:p>
          <a:pPr algn="l" rtl="0">
            <a:defRPr sz="1000"/>
          </a:pPr>
          <a:endParaRPr lang="en-GB" sz="1000" b="0" i="0" u="none" strike="noStrike" baseline="0">
            <a:solidFill>
              <a:srgbClr val="000000"/>
            </a:solidFill>
            <a:latin typeface="Arial"/>
            <a:cs typeface="Arial"/>
          </a:endParaRPr>
        </a:p>
        <a:p>
          <a:pPr marL="0" indent="0" algn="l" rtl="0">
            <a:defRPr sz="1000"/>
          </a:pPr>
          <a:r>
            <a:rPr lang="en-GB" sz="1000" b="1" i="0" u="none" strike="noStrike" baseline="0">
              <a:solidFill>
                <a:srgbClr val="000000"/>
              </a:solidFill>
              <a:latin typeface="Arial"/>
              <a:cs typeface="Arial"/>
            </a:rPr>
            <a:t>BIS Research Councils</a:t>
          </a:r>
          <a:r>
            <a:rPr lang="en-GB" sz="1000" b="0" i="0" u="none" strike="noStrike" baseline="0">
              <a:solidFill>
                <a:srgbClr val="000000"/>
              </a:solidFill>
              <a:latin typeface="Arial"/>
              <a:cs typeface="Arial"/>
            </a:rPr>
            <a:t> includes income </a:t>
          </a:r>
          <a:r>
            <a:rPr lang="en-GB" sz="1000" b="0" i="0" u="none" strike="noStrike" baseline="0">
              <a:solidFill>
                <a:srgbClr val="000000"/>
              </a:solidFill>
              <a:latin typeface="Arial"/>
              <a:ea typeface="+mn-ea"/>
              <a:cs typeface="Arial"/>
            </a:rPr>
            <a:t>from research councils covered by the Department for Business, Innovation and Skills (BIS). They are: AHRC, BBSRC, NERC, EPSRC, ESRC, MRC &amp; STFC, This also includes income from The Royal Society, British Academy and the Royal Society of Edinburgh. </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UK based charities</a:t>
          </a:r>
          <a:r>
            <a:rPr lang="en-GB" sz="1000" b="0" i="0" u="none" strike="noStrike" baseline="0">
              <a:solidFill>
                <a:srgbClr val="000000"/>
              </a:solidFill>
              <a:latin typeface="Arial"/>
              <a:cs typeface="Arial"/>
            </a:rPr>
            <a:t> includes all research grants and contracts income from all charitable foundations, charitable trusts, etc. based in the UK which are registered with the Charities Commission or those recognised as charities by the Inland Revenue in Scotland.</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UK central government bodies, local authorities, health &amp; hospital authorities</a:t>
          </a:r>
          <a:r>
            <a:rPr lang="en-GB" sz="1000" b="0" i="0" u="none" strike="noStrike" baseline="0">
              <a:solidFill>
                <a:srgbClr val="000000"/>
              </a:solidFill>
              <a:latin typeface="Arial"/>
              <a:cs typeface="Arial"/>
            </a:rPr>
            <a:t> includes all research grants and contract income from UK central government bodies, UK local authorities and UK health and hospital authorities, except research councils and UK public corporations. This includes government departments and other organisations financed from central government funds. Also non-departmental public bodies (NDPBs) such as the British Council are included in this section.</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UK industry, commerce &amp; public corporations</a:t>
          </a:r>
          <a:r>
            <a:rPr lang="en-GB" sz="1000" b="0" i="0" u="none" strike="noStrike" baseline="0">
              <a:solidFill>
                <a:srgbClr val="000000"/>
              </a:solidFill>
              <a:latin typeface="Arial"/>
              <a:cs typeface="Arial"/>
            </a:rPr>
            <a:t> includes all research grants and contracts income from industrial and commercial companies and public corporations (defined as publicly owned trading bodies, usually statutory organisations with a substantial degree of financial independence) operating in the UK.</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EU government bodies</a:t>
          </a:r>
          <a:r>
            <a:rPr lang="en-GB" sz="1000" b="0" i="0" u="none" strike="noStrike" baseline="0">
              <a:solidFill>
                <a:srgbClr val="000000"/>
              </a:solidFill>
              <a:latin typeface="Arial"/>
              <a:cs typeface="Arial"/>
            </a:rPr>
            <a:t> includes all research grants and contracts income from all government bodies operating in the European Union (EU), which includes the European Commission (unless shown separately), excluding bodies in the UK.</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EU other</a:t>
          </a:r>
          <a:r>
            <a:rPr lang="en-GB" sz="1000" b="0" i="0" u="none" strike="noStrike" baseline="0">
              <a:solidFill>
                <a:srgbClr val="000000"/>
              </a:solidFill>
              <a:latin typeface="Arial"/>
              <a:cs typeface="Arial"/>
            </a:rPr>
            <a:t> includes all research grants and contracts income from all non-government bodies operating in the EU, excluding bodies in the UK.</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Other overseas sources</a:t>
          </a:r>
          <a:r>
            <a:rPr lang="en-GB" sz="1000" b="0" i="0" u="none" strike="noStrike" baseline="0">
              <a:solidFill>
                <a:srgbClr val="000000"/>
              </a:solidFill>
              <a:latin typeface="Arial"/>
              <a:cs typeface="Arial"/>
            </a:rPr>
            <a:t> includes all research grants and contracts income from overseas bodies operating outside the EU.</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Other sources</a:t>
          </a:r>
          <a:r>
            <a:rPr lang="en-GB" sz="1000" b="0" i="0" u="none" strike="noStrike" baseline="0">
              <a:solidFill>
                <a:srgbClr val="000000"/>
              </a:solidFill>
              <a:latin typeface="Arial"/>
              <a:cs typeface="Arial"/>
            </a:rPr>
            <a:t> includes all research grants and contracts income not covered above. This includes income from other higher education institutions (HEIs) where the HEI is the original contractor. </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SUMMARY TABLE</a:t>
          </a: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(1) Staff Student Ratio </a:t>
          </a:r>
          <a:r>
            <a:rPr lang="en-GB" sz="1000" b="0" i="0" u="none" strike="noStrike" baseline="0">
              <a:solidFill>
                <a:srgbClr val="000000"/>
              </a:solidFill>
              <a:latin typeface="Arial"/>
              <a:cs typeface="Arial"/>
            </a:rPr>
            <a:t>is the ratio of the total undergraduate and taught postgraduate student FTE and the staff FTE teaching and staff FTE teaching and research </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(2) PGR Academic Staff Ration</a:t>
          </a:r>
          <a:r>
            <a:rPr lang="en-GB" sz="1000" b="0" i="0" u="none" strike="noStrike" baseline="0">
              <a:solidFill>
                <a:srgbClr val="000000"/>
              </a:solidFill>
              <a:latin typeface="Arial"/>
              <a:cs typeface="Arial"/>
            </a:rPr>
            <a:t> is the ratio of research postgraduate FTE and the staff teaching and research FTE</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(3) RI per Acad staff FTE</a:t>
          </a:r>
          <a:r>
            <a:rPr lang="en-GB" sz="1000" b="0" i="0" u="none" strike="noStrike" baseline="0">
              <a:solidFill>
                <a:srgbClr val="000000"/>
              </a:solidFill>
              <a:latin typeface="Arial"/>
              <a:cs typeface="Arial"/>
            </a:rPr>
            <a:t> is the amount of research income per academic staff teaching and research FTE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10"/>
  <sheetViews>
    <sheetView tabSelected="1" workbookViewId="0">
      <selection sqref="A1:XFD1048576"/>
    </sheetView>
  </sheetViews>
  <sheetFormatPr defaultColWidth="8" defaultRowHeight="11.25" x14ac:dyDescent="0.2"/>
  <cols>
    <col min="1" max="16384" width="8" style="22"/>
  </cols>
  <sheetData>
    <row r="6" spans="1:1" x14ac:dyDescent="0.2">
      <c r="A6" s="21"/>
    </row>
    <row r="7" spans="1:1" x14ac:dyDescent="0.2">
      <c r="A7" s="21"/>
    </row>
    <row r="10" spans="1:1" x14ac:dyDescent="0.2">
      <c r="A10" s="21"/>
    </row>
  </sheetData>
  <phoneticPr fontId="13" type="noConversion"/>
  <pageMargins left="0.75" right="0.75" top="0.52" bottom="0.5"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workbookViewId="0"/>
  </sheetViews>
  <sheetFormatPr defaultRowHeight="12.75" x14ac:dyDescent="0.2"/>
  <cols>
    <col min="1" max="1" width="47.140625" style="5" bestFit="1" customWidth="1"/>
    <col min="2" max="2" width="8" style="5" customWidth="1"/>
    <col min="3" max="3" width="6.140625" style="5" customWidth="1"/>
    <col min="4" max="4" width="7" style="5" customWidth="1"/>
    <col min="5" max="5" width="6.140625" style="5" customWidth="1"/>
    <col min="6" max="8" width="9.140625" style="5"/>
    <col min="9" max="10" width="6.140625" style="5" customWidth="1"/>
    <col min="11" max="16384" width="9.140625" style="5"/>
  </cols>
  <sheetData>
    <row r="1" spans="1:11" ht="15.75" x14ac:dyDescent="0.25">
      <c r="A1" s="4" t="s">
        <v>12</v>
      </c>
    </row>
    <row r="2" spans="1:11" ht="15" x14ac:dyDescent="0.25">
      <c r="A2" s="6" t="s">
        <v>57</v>
      </c>
    </row>
    <row r="4" spans="1:11" ht="45.75" customHeight="1" x14ac:dyDescent="0.2">
      <c r="A4" s="23"/>
      <c r="B4" s="24" t="s">
        <v>9</v>
      </c>
      <c r="C4" s="25" t="s">
        <v>7</v>
      </c>
      <c r="D4" s="24" t="s">
        <v>10</v>
      </c>
      <c r="E4" s="25" t="s">
        <v>7</v>
      </c>
      <c r="F4" s="24" t="s">
        <v>11</v>
      </c>
      <c r="G4" s="24" t="s">
        <v>30</v>
      </c>
      <c r="H4" s="24" t="s">
        <v>31</v>
      </c>
      <c r="I4" s="25" t="s">
        <v>7</v>
      </c>
      <c r="J4" s="24" t="s">
        <v>32</v>
      </c>
      <c r="K4" s="24" t="s">
        <v>5</v>
      </c>
    </row>
    <row r="5" spans="1:11" x14ac:dyDescent="0.2">
      <c r="A5" s="26" t="s">
        <v>33</v>
      </c>
      <c r="B5" s="27">
        <v>61</v>
      </c>
      <c r="C5" s="28">
        <f t="shared" ref="C5:C28" si="0">B5/$B$29</f>
        <v>1.5532407407407407</v>
      </c>
      <c r="D5" s="27">
        <v>47</v>
      </c>
      <c r="E5" s="28">
        <f t="shared" ref="E5:E28" si="1">D5/$D$29</f>
        <v>0.64949748743718594</v>
      </c>
      <c r="F5" s="27">
        <v>444</v>
      </c>
      <c r="G5" s="27">
        <v>0</v>
      </c>
      <c r="H5" s="27">
        <f>F5+G5</f>
        <v>444</v>
      </c>
      <c r="I5" s="28">
        <f t="shared" ref="I5:I28" si="2">H5/$H$29</f>
        <v>1.0298365840801265</v>
      </c>
      <c r="J5" s="29">
        <f t="shared" ref="J5:J28" si="3">(B5+D5)/H5</f>
        <v>0.24324324324324326</v>
      </c>
      <c r="K5" s="27">
        <f t="shared" ref="K5:K28" si="4">B5+D5+F5+G5</f>
        <v>552</v>
      </c>
    </row>
    <row r="6" spans="1:11" x14ac:dyDescent="0.2">
      <c r="A6" s="26" t="s">
        <v>34</v>
      </c>
      <c r="B6" s="27">
        <v>37</v>
      </c>
      <c r="C6" s="28">
        <f t="shared" si="0"/>
        <v>0.94212962962962965</v>
      </c>
      <c r="D6" s="27">
        <v>0</v>
      </c>
      <c r="E6" s="28">
        <f t="shared" si="1"/>
        <v>0</v>
      </c>
      <c r="F6" s="27">
        <v>285</v>
      </c>
      <c r="G6" s="27">
        <v>0</v>
      </c>
      <c r="H6" s="27">
        <f t="shared" ref="H6:H28" si="5">F6+G6</f>
        <v>285</v>
      </c>
      <c r="I6" s="28">
        <f t="shared" si="2"/>
        <v>0.6610437532946758</v>
      </c>
      <c r="J6" s="29">
        <f t="shared" si="3"/>
        <v>0.12982456140350876</v>
      </c>
      <c r="K6" s="27">
        <f t="shared" si="4"/>
        <v>322</v>
      </c>
    </row>
    <row r="7" spans="1:11" x14ac:dyDescent="0.2">
      <c r="A7" s="26" t="s">
        <v>35</v>
      </c>
      <c r="B7" s="27">
        <v>41</v>
      </c>
      <c r="C7" s="28">
        <f t="shared" si="0"/>
        <v>1.0439814814814814</v>
      </c>
      <c r="D7" s="27">
        <v>113</v>
      </c>
      <c r="E7" s="28">
        <f t="shared" si="1"/>
        <v>1.5615577889447236</v>
      </c>
      <c r="F7" s="27">
        <v>274</v>
      </c>
      <c r="G7" s="27">
        <v>0</v>
      </c>
      <c r="H7" s="27">
        <f t="shared" si="5"/>
        <v>274</v>
      </c>
      <c r="I7" s="28">
        <f t="shared" si="2"/>
        <v>0.63552978386926728</v>
      </c>
      <c r="J7" s="29">
        <f t="shared" si="3"/>
        <v>0.56204379562043794</v>
      </c>
      <c r="K7" s="27">
        <f t="shared" si="4"/>
        <v>428</v>
      </c>
    </row>
    <row r="8" spans="1:11" x14ac:dyDescent="0.2">
      <c r="A8" s="26" t="s">
        <v>36</v>
      </c>
      <c r="B8" s="27">
        <v>42</v>
      </c>
      <c r="C8" s="28">
        <f t="shared" si="0"/>
        <v>1.0694444444444444</v>
      </c>
      <c r="D8" s="27">
        <v>6</v>
      </c>
      <c r="E8" s="28">
        <f t="shared" si="1"/>
        <v>8.2914572864321606E-2</v>
      </c>
      <c r="F8" s="27">
        <v>188</v>
      </c>
      <c r="G8" s="27">
        <v>0</v>
      </c>
      <c r="H8" s="27">
        <f t="shared" si="5"/>
        <v>188</v>
      </c>
      <c r="I8" s="28">
        <f t="shared" si="2"/>
        <v>0.43605693199789142</v>
      </c>
      <c r="J8" s="29">
        <f t="shared" si="3"/>
        <v>0.25531914893617019</v>
      </c>
      <c r="K8" s="27">
        <f t="shared" si="4"/>
        <v>236</v>
      </c>
    </row>
    <row r="9" spans="1:11" x14ac:dyDescent="0.2">
      <c r="A9" s="26" t="s">
        <v>37</v>
      </c>
      <c r="B9" s="27">
        <v>15</v>
      </c>
      <c r="C9" s="28">
        <f t="shared" si="0"/>
        <v>0.38194444444444442</v>
      </c>
      <c r="D9" s="27">
        <v>16</v>
      </c>
      <c r="E9" s="28">
        <f t="shared" si="1"/>
        <v>0.22110552763819097</v>
      </c>
      <c r="F9" s="27">
        <v>210</v>
      </c>
      <c r="G9" s="27">
        <v>0</v>
      </c>
      <c r="H9" s="27">
        <f t="shared" si="5"/>
        <v>210</v>
      </c>
      <c r="I9" s="28">
        <f t="shared" si="2"/>
        <v>0.4870848708487085</v>
      </c>
      <c r="J9" s="29">
        <f t="shared" si="3"/>
        <v>0.14761904761904762</v>
      </c>
      <c r="K9" s="27">
        <f t="shared" si="4"/>
        <v>241</v>
      </c>
    </row>
    <row r="10" spans="1:11" x14ac:dyDescent="0.2">
      <c r="A10" s="26" t="s">
        <v>38</v>
      </c>
      <c r="B10" s="27">
        <v>27</v>
      </c>
      <c r="C10" s="28">
        <f t="shared" si="0"/>
        <v>0.6875</v>
      </c>
      <c r="D10" s="27">
        <v>17</v>
      </c>
      <c r="E10" s="28">
        <f t="shared" si="1"/>
        <v>0.23492462311557791</v>
      </c>
      <c r="F10" s="27">
        <v>135</v>
      </c>
      <c r="G10" s="27">
        <v>0</v>
      </c>
      <c r="H10" s="27">
        <f t="shared" si="5"/>
        <v>135</v>
      </c>
      <c r="I10" s="28">
        <f t="shared" si="2"/>
        <v>0.3131259884027412</v>
      </c>
      <c r="J10" s="29">
        <f t="shared" si="3"/>
        <v>0.32592592592592595</v>
      </c>
      <c r="K10" s="27">
        <f t="shared" si="4"/>
        <v>179</v>
      </c>
    </row>
    <row r="11" spans="1:11" x14ac:dyDescent="0.2">
      <c r="A11" s="26" t="s">
        <v>39</v>
      </c>
      <c r="B11" s="27">
        <v>37</v>
      </c>
      <c r="C11" s="28">
        <f t="shared" si="0"/>
        <v>0.94212962962962965</v>
      </c>
      <c r="D11" s="27">
        <v>179</v>
      </c>
      <c r="E11" s="28">
        <f t="shared" si="1"/>
        <v>2.4736180904522613</v>
      </c>
      <c r="F11" s="27">
        <v>986</v>
      </c>
      <c r="G11" s="27">
        <v>2</v>
      </c>
      <c r="H11" s="27">
        <f t="shared" si="5"/>
        <v>988</v>
      </c>
      <c r="I11" s="28">
        <f t="shared" si="2"/>
        <v>2.2916183447548764</v>
      </c>
      <c r="J11" s="29">
        <f t="shared" si="3"/>
        <v>0.21862348178137653</v>
      </c>
      <c r="K11" s="27">
        <f t="shared" si="4"/>
        <v>1204</v>
      </c>
    </row>
    <row r="12" spans="1:11" x14ac:dyDescent="0.2">
      <c r="A12" s="26" t="s">
        <v>40</v>
      </c>
      <c r="B12" s="27">
        <v>31</v>
      </c>
      <c r="C12" s="28">
        <f t="shared" si="0"/>
        <v>0.78935185185185186</v>
      </c>
      <c r="D12" s="27">
        <v>22</v>
      </c>
      <c r="E12" s="28">
        <f t="shared" si="1"/>
        <v>0.3040201005025126</v>
      </c>
      <c r="F12" s="27">
        <v>334</v>
      </c>
      <c r="G12" s="27">
        <v>0</v>
      </c>
      <c r="H12" s="27">
        <f t="shared" si="5"/>
        <v>334</v>
      </c>
      <c r="I12" s="28">
        <f t="shared" si="2"/>
        <v>0.77469688982604112</v>
      </c>
      <c r="J12" s="29">
        <f t="shared" si="3"/>
        <v>0.15868263473053892</v>
      </c>
      <c r="K12" s="27">
        <f t="shared" si="4"/>
        <v>387</v>
      </c>
    </row>
    <row r="13" spans="1:11" x14ac:dyDescent="0.2">
      <c r="A13" s="26" t="s">
        <v>41</v>
      </c>
      <c r="B13" s="27">
        <v>68</v>
      </c>
      <c r="C13" s="28">
        <f t="shared" si="0"/>
        <v>1.7314814814814814</v>
      </c>
      <c r="D13" s="27">
        <v>48</v>
      </c>
      <c r="E13" s="28">
        <f t="shared" si="1"/>
        <v>0.66331658291457285</v>
      </c>
      <c r="F13" s="27">
        <v>420</v>
      </c>
      <c r="G13" s="27">
        <v>0</v>
      </c>
      <c r="H13" s="27">
        <f t="shared" si="5"/>
        <v>420</v>
      </c>
      <c r="I13" s="28">
        <f t="shared" si="2"/>
        <v>0.97416974169741699</v>
      </c>
      <c r="J13" s="29">
        <f t="shared" si="3"/>
        <v>0.27619047619047621</v>
      </c>
      <c r="K13" s="27">
        <f t="shared" si="4"/>
        <v>536</v>
      </c>
    </row>
    <row r="14" spans="1:11" x14ac:dyDescent="0.2">
      <c r="A14" s="30" t="s">
        <v>42</v>
      </c>
      <c r="B14" s="27"/>
      <c r="C14" s="28"/>
      <c r="D14" s="27"/>
      <c r="E14" s="28"/>
      <c r="F14" s="27"/>
      <c r="G14" s="27"/>
      <c r="H14" s="27"/>
      <c r="I14" s="28"/>
      <c r="J14" s="29"/>
      <c r="K14" s="27"/>
    </row>
    <row r="15" spans="1:11" x14ac:dyDescent="0.2">
      <c r="A15" s="30" t="s">
        <v>43</v>
      </c>
      <c r="B15" s="27">
        <v>38</v>
      </c>
      <c r="C15" s="28">
        <f t="shared" si="0"/>
        <v>0.96759259259259256</v>
      </c>
      <c r="D15" s="27">
        <v>28</v>
      </c>
      <c r="E15" s="28">
        <f t="shared" si="1"/>
        <v>0.38693467336683418</v>
      </c>
      <c r="F15" s="27">
        <v>115</v>
      </c>
      <c r="G15" s="27">
        <v>0</v>
      </c>
      <c r="H15" s="27">
        <f t="shared" si="5"/>
        <v>115</v>
      </c>
      <c r="I15" s="28">
        <f t="shared" si="2"/>
        <v>0.26673695308381656</v>
      </c>
      <c r="J15" s="29">
        <f t="shared" si="3"/>
        <v>0.57391304347826089</v>
      </c>
      <c r="K15" s="27">
        <f t="shared" si="4"/>
        <v>181</v>
      </c>
    </row>
    <row r="16" spans="1:11" x14ac:dyDescent="0.2">
      <c r="A16" s="30" t="s">
        <v>44</v>
      </c>
      <c r="B16" s="27">
        <v>97</v>
      </c>
      <c r="C16" s="28">
        <f t="shared" si="0"/>
        <v>2.4699074074074074</v>
      </c>
      <c r="D16" s="27">
        <v>156</v>
      </c>
      <c r="E16" s="28">
        <f t="shared" si="1"/>
        <v>2.1557788944723617</v>
      </c>
      <c r="F16" s="27">
        <v>2167</v>
      </c>
      <c r="G16" s="27">
        <v>2</v>
      </c>
      <c r="H16" s="27">
        <f t="shared" si="5"/>
        <v>2169</v>
      </c>
      <c r="I16" s="28">
        <f t="shared" si="2"/>
        <v>5.0308908803373749</v>
      </c>
      <c r="J16" s="29">
        <f t="shared" si="3"/>
        <v>0.11664361456892577</v>
      </c>
      <c r="K16" s="27">
        <f t="shared" si="4"/>
        <v>2422</v>
      </c>
    </row>
    <row r="17" spans="1:14" x14ac:dyDescent="0.2">
      <c r="A17" s="30" t="s">
        <v>45</v>
      </c>
      <c r="B17" s="27">
        <v>14</v>
      </c>
      <c r="C17" s="28">
        <f t="shared" si="0"/>
        <v>0.35648148148148145</v>
      </c>
      <c r="D17" s="27">
        <v>37</v>
      </c>
      <c r="E17" s="28">
        <f t="shared" si="1"/>
        <v>0.5113065326633166</v>
      </c>
      <c r="F17" s="27">
        <v>210</v>
      </c>
      <c r="G17" s="27">
        <v>3</v>
      </c>
      <c r="H17" s="27">
        <f t="shared" si="5"/>
        <v>213</v>
      </c>
      <c r="I17" s="28">
        <f t="shared" si="2"/>
        <v>0.49404322614654717</v>
      </c>
      <c r="J17" s="29">
        <f t="shared" si="3"/>
        <v>0.23943661971830985</v>
      </c>
      <c r="K17" s="27">
        <f t="shared" si="4"/>
        <v>264</v>
      </c>
    </row>
    <row r="18" spans="1:14" x14ac:dyDescent="0.2">
      <c r="A18" s="30" t="s">
        <v>46</v>
      </c>
      <c r="B18" s="27"/>
      <c r="C18" s="28"/>
      <c r="D18" s="27"/>
      <c r="E18" s="28"/>
      <c r="F18" s="27"/>
      <c r="G18" s="27"/>
      <c r="H18" s="27"/>
      <c r="I18" s="28"/>
      <c r="J18" s="29"/>
      <c r="K18" s="27"/>
    </row>
    <row r="19" spans="1:14" x14ac:dyDescent="0.2">
      <c r="A19" s="31" t="s">
        <v>47</v>
      </c>
      <c r="B19" s="32">
        <v>34</v>
      </c>
      <c r="C19" s="33">
        <f t="shared" si="0"/>
        <v>0.8657407407407407</v>
      </c>
      <c r="D19" s="32">
        <v>31</v>
      </c>
      <c r="E19" s="33">
        <f t="shared" si="1"/>
        <v>0.42839195979899497</v>
      </c>
      <c r="F19" s="32">
        <v>385</v>
      </c>
      <c r="G19" s="32">
        <v>0</v>
      </c>
      <c r="H19" s="32">
        <f t="shared" si="5"/>
        <v>385</v>
      </c>
      <c r="I19" s="33">
        <f t="shared" si="2"/>
        <v>0.8929889298892989</v>
      </c>
      <c r="J19" s="34">
        <f t="shared" si="3"/>
        <v>0.16883116883116883</v>
      </c>
      <c r="K19" s="32">
        <f t="shared" si="4"/>
        <v>450</v>
      </c>
    </row>
    <row r="20" spans="1:14" x14ac:dyDescent="0.2">
      <c r="A20" s="30" t="s">
        <v>48</v>
      </c>
      <c r="B20" s="27">
        <v>79</v>
      </c>
      <c r="C20" s="28">
        <f t="shared" si="0"/>
        <v>2.011574074074074</v>
      </c>
      <c r="D20" s="27">
        <v>178</v>
      </c>
      <c r="E20" s="28">
        <f t="shared" si="1"/>
        <v>2.4597989949748746</v>
      </c>
      <c r="F20" s="27">
        <v>619</v>
      </c>
      <c r="G20" s="27">
        <v>0</v>
      </c>
      <c r="H20" s="27">
        <f t="shared" si="5"/>
        <v>619</v>
      </c>
      <c r="I20" s="28">
        <f t="shared" si="2"/>
        <v>1.4357406431207169</v>
      </c>
      <c r="J20" s="29">
        <f t="shared" si="3"/>
        <v>0.41518578352180935</v>
      </c>
      <c r="K20" s="27">
        <f t="shared" si="4"/>
        <v>876</v>
      </c>
    </row>
    <row r="21" spans="1:14" s="7" customFormat="1" x14ac:dyDescent="0.2">
      <c r="A21" s="30" t="s">
        <v>49</v>
      </c>
      <c r="B21" s="27">
        <v>5</v>
      </c>
      <c r="C21" s="28">
        <f t="shared" si="0"/>
        <v>0.12731481481481483</v>
      </c>
      <c r="D21" s="27">
        <v>11</v>
      </c>
      <c r="E21" s="28">
        <f t="shared" si="1"/>
        <v>0.1520100502512563</v>
      </c>
      <c r="F21" s="27">
        <v>146</v>
      </c>
      <c r="G21" s="27">
        <v>0</v>
      </c>
      <c r="H21" s="27">
        <f t="shared" si="5"/>
        <v>146</v>
      </c>
      <c r="I21" s="28">
        <f t="shared" si="2"/>
        <v>0.33863995782814971</v>
      </c>
      <c r="J21" s="29">
        <f t="shared" si="3"/>
        <v>0.1095890410958904</v>
      </c>
      <c r="K21" s="27">
        <f t="shared" si="4"/>
        <v>162</v>
      </c>
    </row>
    <row r="22" spans="1:14" x14ac:dyDescent="0.2">
      <c r="A22" s="26" t="s">
        <v>50</v>
      </c>
      <c r="B22" s="27">
        <v>58</v>
      </c>
      <c r="C22" s="28">
        <f t="shared" si="0"/>
        <v>1.4768518518518519</v>
      </c>
      <c r="D22" s="27">
        <v>36</v>
      </c>
      <c r="E22" s="28">
        <f t="shared" si="1"/>
        <v>0.49748743718592969</v>
      </c>
      <c r="F22" s="27">
        <v>278</v>
      </c>
      <c r="G22" s="27">
        <v>22</v>
      </c>
      <c r="H22" s="27">
        <f t="shared" si="5"/>
        <v>300</v>
      </c>
      <c r="I22" s="28">
        <f t="shared" si="2"/>
        <v>0.69583552978386931</v>
      </c>
      <c r="J22" s="29">
        <f t="shared" si="3"/>
        <v>0.31333333333333335</v>
      </c>
      <c r="K22" s="27">
        <f t="shared" si="4"/>
        <v>394</v>
      </c>
    </row>
    <row r="23" spans="1:14" x14ac:dyDescent="0.2">
      <c r="A23" s="26" t="s">
        <v>51</v>
      </c>
      <c r="B23" s="27">
        <v>0</v>
      </c>
      <c r="C23" s="28">
        <f t="shared" si="0"/>
        <v>0</v>
      </c>
      <c r="D23" s="27">
        <v>11</v>
      </c>
      <c r="E23" s="28">
        <f t="shared" si="1"/>
        <v>0.1520100502512563</v>
      </c>
      <c r="F23" s="27">
        <v>186</v>
      </c>
      <c r="G23" s="27">
        <v>0</v>
      </c>
      <c r="H23" s="27">
        <f t="shared" si="5"/>
        <v>186</v>
      </c>
      <c r="I23" s="28">
        <f t="shared" si="2"/>
        <v>0.43141802846599897</v>
      </c>
      <c r="J23" s="29">
        <f t="shared" si="3"/>
        <v>5.9139784946236562E-2</v>
      </c>
      <c r="K23" s="27">
        <f t="shared" si="4"/>
        <v>197</v>
      </c>
    </row>
    <row r="24" spans="1:14" x14ac:dyDescent="0.2">
      <c r="A24" s="26" t="s">
        <v>52</v>
      </c>
      <c r="B24" s="27">
        <v>31</v>
      </c>
      <c r="C24" s="28">
        <f t="shared" si="0"/>
        <v>0.78935185185185186</v>
      </c>
      <c r="D24" s="27">
        <v>46</v>
      </c>
      <c r="E24" s="28">
        <f t="shared" si="1"/>
        <v>0.63567839195979903</v>
      </c>
      <c r="F24" s="27">
        <v>125</v>
      </c>
      <c r="G24" s="27">
        <v>0</v>
      </c>
      <c r="H24" s="27">
        <f t="shared" si="5"/>
        <v>125</v>
      </c>
      <c r="I24" s="28">
        <f t="shared" si="2"/>
        <v>0.28993147074327885</v>
      </c>
      <c r="J24" s="29">
        <f t="shared" si="3"/>
        <v>0.61599999999999999</v>
      </c>
      <c r="K24" s="27">
        <f t="shared" si="4"/>
        <v>202</v>
      </c>
    </row>
    <row r="25" spans="1:14" x14ac:dyDescent="0.2">
      <c r="A25" s="26" t="s">
        <v>53</v>
      </c>
      <c r="B25" s="27">
        <v>63</v>
      </c>
      <c r="C25" s="28">
        <f t="shared" si="0"/>
        <v>1.6041666666666667</v>
      </c>
      <c r="D25" s="27">
        <v>305</v>
      </c>
      <c r="E25" s="28">
        <f t="shared" si="1"/>
        <v>4.2148241206030157</v>
      </c>
      <c r="F25" s="27">
        <v>1212</v>
      </c>
      <c r="G25" s="27">
        <v>2</v>
      </c>
      <c r="H25" s="27">
        <f t="shared" si="5"/>
        <v>1214</v>
      </c>
      <c r="I25" s="28">
        <f t="shared" si="2"/>
        <v>2.8158144438587245</v>
      </c>
      <c r="J25" s="29">
        <f t="shared" si="3"/>
        <v>0.3031301482701812</v>
      </c>
      <c r="K25" s="27">
        <f t="shared" si="4"/>
        <v>1582</v>
      </c>
    </row>
    <row r="26" spans="1:14" x14ac:dyDescent="0.2">
      <c r="A26" s="26" t="s">
        <v>54</v>
      </c>
      <c r="B26" s="27">
        <v>9</v>
      </c>
      <c r="C26" s="28">
        <f t="shared" si="0"/>
        <v>0.22916666666666666</v>
      </c>
      <c r="D26" s="27">
        <v>117</v>
      </c>
      <c r="E26" s="28">
        <f t="shared" si="1"/>
        <v>1.6168341708542715</v>
      </c>
      <c r="F26" s="27">
        <v>147</v>
      </c>
      <c r="G26" s="27">
        <v>6</v>
      </c>
      <c r="H26" s="27">
        <f t="shared" si="5"/>
        <v>153</v>
      </c>
      <c r="I26" s="28">
        <f t="shared" si="2"/>
        <v>0.35487612018977333</v>
      </c>
      <c r="J26" s="29">
        <f t="shared" si="3"/>
        <v>0.82352941176470584</v>
      </c>
      <c r="K26" s="27">
        <f t="shared" si="4"/>
        <v>279</v>
      </c>
    </row>
    <row r="27" spans="1:14" x14ac:dyDescent="0.2">
      <c r="A27" s="26" t="s">
        <v>55</v>
      </c>
      <c r="B27" s="27">
        <v>21</v>
      </c>
      <c r="C27" s="28">
        <f t="shared" si="0"/>
        <v>0.53472222222222221</v>
      </c>
      <c r="D27" s="27">
        <v>100</v>
      </c>
      <c r="E27" s="28">
        <f t="shared" si="1"/>
        <v>1.3819095477386936</v>
      </c>
      <c r="F27" s="27">
        <v>128</v>
      </c>
      <c r="G27" s="27">
        <v>0</v>
      </c>
      <c r="H27" s="27">
        <f t="shared" si="5"/>
        <v>128</v>
      </c>
      <c r="I27" s="28">
        <f t="shared" si="2"/>
        <v>0.29688982604111758</v>
      </c>
      <c r="J27" s="29">
        <f t="shared" si="3"/>
        <v>0.9453125</v>
      </c>
      <c r="K27" s="27">
        <f t="shared" si="4"/>
        <v>249</v>
      </c>
    </row>
    <row r="28" spans="1:14" x14ac:dyDescent="0.2">
      <c r="A28" s="35" t="s">
        <v>56</v>
      </c>
      <c r="B28" s="27">
        <v>56</v>
      </c>
      <c r="C28" s="28">
        <f t="shared" si="0"/>
        <v>1.4259259259259258</v>
      </c>
      <c r="D28" s="27">
        <v>88</v>
      </c>
      <c r="E28" s="28">
        <f t="shared" si="1"/>
        <v>1.2160804020100504</v>
      </c>
      <c r="F28" s="27">
        <v>454</v>
      </c>
      <c r="G28" s="27">
        <v>0</v>
      </c>
      <c r="H28" s="27">
        <f t="shared" si="5"/>
        <v>454</v>
      </c>
      <c r="I28" s="28">
        <f t="shared" si="2"/>
        <v>1.0530311017395888</v>
      </c>
      <c r="J28" s="29">
        <f t="shared" si="3"/>
        <v>0.31718061674008813</v>
      </c>
      <c r="K28" s="27">
        <f t="shared" si="4"/>
        <v>598</v>
      </c>
    </row>
    <row r="29" spans="1:14" s="10" customFormat="1" ht="16.5" customHeight="1" x14ac:dyDescent="0.2">
      <c r="A29" s="36" t="s">
        <v>6</v>
      </c>
      <c r="B29" s="37">
        <f>AVERAGE(B5:B28)</f>
        <v>39.272727272727273</v>
      </c>
      <c r="C29" s="37"/>
      <c r="D29" s="37">
        <f>AVERAGE(D5:D28)</f>
        <v>72.36363636363636</v>
      </c>
      <c r="E29" s="37"/>
      <c r="F29" s="37">
        <f>AVERAGE(F5:F28)</f>
        <v>429.45454545454544</v>
      </c>
      <c r="G29" s="37">
        <f>AVERAGE(G5:G28)</f>
        <v>1.6818181818181819</v>
      </c>
      <c r="H29" s="37">
        <f>AVERAGE(H5:H28)</f>
        <v>431.13636363636363</v>
      </c>
      <c r="I29" s="37"/>
      <c r="J29" s="38">
        <f>(B29+D29)/H29</f>
        <v>0.2589351607801792</v>
      </c>
      <c r="K29" s="37">
        <f>AVERAGE(K5:K28)</f>
        <v>542.77272727272725</v>
      </c>
    </row>
    <row r="30" spans="1:14" x14ac:dyDescent="0.2">
      <c r="A30" s="8"/>
      <c r="B30" s="8"/>
      <c r="C30" s="8"/>
      <c r="D30" s="8"/>
      <c r="E30" s="8"/>
      <c r="F30" s="8"/>
      <c r="G30" s="8"/>
      <c r="H30" s="8"/>
      <c r="I30" s="8"/>
      <c r="J30" s="8"/>
      <c r="K30" s="8"/>
      <c r="L30" s="8"/>
      <c r="M30" s="8"/>
      <c r="N30" s="8"/>
    </row>
  </sheetData>
  <phoneticPr fontId="0" type="noConversion"/>
  <pageMargins left="0.19685039370078741" right="0.19685039370078741" top="0.27559055118110237" bottom="0.51181102362204722" header="0.15748031496062992" footer="0.15748031496062992"/>
  <pageSetup paperSize="9" orientation="landscape" r:id="rId1"/>
  <headerFooter alignWithMargins="0">
    <oddFooter>&amp;L&amp;8HESA Academic Cost Centre Data 2011/12
Peer Group Comparison: Student FTE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workbookViewId="0"/>
  </sheetViews>
  <sheetFormatPr defaultRowHeight="11.25" x14ac:dyDescent="0.2"/>
  <cols>
    <col min="1" max="1" width="45.140625" style="1" customWidth="1"/>
    <col min="2" max="2" width="9.140625" style="1"/>
    <col min="3" max="3" width="9" style="1" customWidth="1"/>
    <col min="4" max="4" width="8.140625" style="1" customWidth="1"/>
    <col min="5" max="5" width="6" style="1" customWidth="1"/>
    <col min="6" max="6" width="5.5703125" style="3" customWidth="1"/>
    <col min="7" max="7" width="9.140625" style="1"/>
    <col min="8" max="8" width="9.28515625" style="1" customWidth="1"/>
    <col min="9" max="9" width="8.7109375" style="1" customWidth="1"/>
    <col min="10" max="10" width="6.5703125" style="1" bestFit="1" customWidth="1"/>
    <col min="11" max="11" width="5.5703125" style="3" customWidth="1"/>
    <col min="12" max="13" width="9.42578125" style="1" customWidth="1"/>
    <col min="14" max="14" width="8.42578125" style="1" customWidth="1"/>
    <col min="15" max="15" width="6.5703125" style="1" bestFit="1" customWidth="1"/>
    <col min="16" max="16" width="5.5703125" style="3" customWidth="1"/>
    <col min="17" max="17" width="6.7109375" style="1" customWidth="1"/>
    <col min="18" max="16384" width="9.140625" style="1"/>
  </cols>
  <sheetData>
    <row r="1" spans="1:17" s="5" customFormat="1" ht="15.75" x14ac:dyDescent="0.25">
      <c r="A1" s="4" t="s">
        <v>8</v>
      </c>
    </row>
    <row r="2" spans="1:17" s="5" customFormat="1" ht="15" x14ac:dyDescent="0.25">
      <c r="A2" s="6" t="s">
        <v>58</v>
      </c>
      <c r="B2" s="11"/>
    </row>
    <row r="3" spans="1:17" s="5" customFormat="1" ht="12.75" x14ac:dyDescent="0.2"/>
    <row r="4" spans="1:17" s="2" customFormat="1" ht="12.75" customHeight="1" x14ac:dyDescent="0.2">
      <c r="A4" s="39"/>
      <c r="B4" s="85" t="s">
        <v>0</v>
      </c>
      <c r="C4" s="86"/>
      <c r="D4" s="86"/>
      <c r="E4" s="86"/>
      <c r="F4" s="87"/>
      <c r="G4" s="85" t="s">
        <v>1</v>
      </c>
      <c r="H4" s="86"/>
      <c r="I4" s="86"/>
      <c r="J4" s="86"/>
      <c r="K4" s="87"/>
      <c r="L4" s="85" t="s">
        <v>2</v>
      </c>
      <c r="M4" s="86"/>
      <c r="N4" s="86"/>
      <c r="O4" s="86"/>
      <c r="P4" s="87"/>
      <c r="Q4" s="40"/>
    </row>
    <row r="5" spans="1:17" ht="49.5" customHeight="1" x14ac:dyDescent="0.2">
      <c r="A5" s="41"/>
      <c r="B5" s="42" t="s">
        <v>3</v>
      </c>
      <c r="C5" s="43" t="s">
        <v>27</v>
      </c>
      <c r="D5" s="43" t="s">
        <v>4</v>
      </c>
      <c r="E5" s="44" t="s">
        <v>5</v>
      </c>
      <c r="F5" s="45" t="s">
        <v>7</v>
      </c>
      <c r="G5" s="42" t="s">
        <v>3</v>
      </c>
      <c r="H5" s="43" t="s">
        <v>27</v>
      </c>
      <c r="I5" s="43" t="s">
        <v>4</v>
      </c>
      <c r="J5" s="44" t="s">
        <v>5</v>
      </c>
      <c r="K5" s="45" t="s">
        <v>7</v>
      </c>
      <c r="L5" s="42" t="s">
        <v>3</v>
      </c>
      <c r="M5" s="43" t="s">
        <v>27</v>
      </c>
      <c r="N5" s="43" t="s">
        <v>4</v>
      </c>
      <c r="O5" s="44" t="s">
        <v>5</v>
      </c>
      <c r="P5" s="45" t="s">
        <v>7</v>
      </c>
      <c r="Q5" s="46" t="s">
        <v>29</v>
      </c>
    </row>
    <row r="6" spans="1:17" ht="12" x14ac:dyDescent="0.2">
      <c r="A6" s="47" t="s">
        <v>33</v>
      </c>
      <c r="B6" s="27">
        <v>1</v>
      </c>
      <c r="C6" s="27">
        <v>0</v>
      </c>
      <c r="D6" s="27">
        <v>0</v>
      </c>
      <c r="E6" s="27">
        <f>B6+C6+D6</f>
        <v>1</v>
      </c>
      <c r="F6" s="48">
        <f t="shared" ref="F6:F29" si="0">E6/$E$30</f>
        <v>0.17054263565891473</v>
      </c>
      <c r="G6" s="27">
        <v>0</v>
      </c>
      <c r="H6" s="27">
        <v>0</v>
      </c>
      <c r="I6" s="27">
        <v>1</v>
      </c>
      <c r="J6" s="27">
        <f>G6+H6+I6</f>
        <v>1</v>
      </c>
      <c r="K6" s="48">
        <f t="shared" ref="K6:K29" si="1">J6/$J$30</f>
        <v>0.35483870967741932</v>
      </c>
      <c r="L6" s="27">
        <v>29</v>
      </c>
      <c r="M6" s="27">
        <v>0</v>
      </c>
      <c r="N6" s="27">
        <v>1</v>
      </c>
      <c r="O6" s="27">
        <f>L6+M6+N6</f>
        <v>30</v>
      </c>
      <c r="P6" s="48">
        <f t="shared" ref="P6:P29" si="2">O6/$O$30</f>
        <v>1.2336448598130842</v>
      </c>
      <c r="Q6" s="49">
        <f t="shared" ref="Q6:Q29" si="3">E6+J6+O6</f>
        <v>32</v>
      </c>
    </row>
    <row r="7" spans="1:17" ht="12" x14ac:dyDescent="0.2">
      <c r="A7" s="47" t="s">
        <v>34</v>
      </c>
      <c r="B7" s="27">
        <v>6</v>
      </c>
      <c r="C7" s="27">
        <v>0</v>
      </c>
      <c r="D7" s="27">
        <v>0</v>
      </c>
      <c r="E7" s="27">
        <f t="shared" ref="E7:E29" si="4">B7+C7+D7</f>
        <v>6</v>
      </c>
      <c r="F7" s="48">
        <f t="shared" si="0"/>
        <v>1.0232558139534884</v>
      </c>
      <c r="G7" s="27">
        <v>0</v>
      </c>
      <c r="H7" s="27">
        <v>0</v>
      </c>
      <c r="I7" s="27">
        <v>0</v>
      </c>
      <c r="J7" s="27">
        <f t="shared" ref="J7:J29" si="5">G7+H7+I7</f>
        <v>0</v>
      </c>
      <c r="K7" s="48">
        <f t="shared" si="1"/>
        <v>0</v>
      </c>
      <c r="L7" s="27">
        <v>19</v>
      </c>
      <c r="M7" s="27">
        <v>0</v>
      </c>
      <c r="N7" s="27">
        <v>1</v>
      </c>
      <c r="O7" s="27">
        <f t="shared" ref="O7:O29" si="6">L7+M7+N7</f>
        <v>20</v>
      </c>
      <c r="P7" s="48">
        <f t="shared" si="2"/>
        <v>0.82242990654205617</v>
      </c>
      <c r="Q7" s="49">
        <f t="shared" si="3"/>
        <v>26</v>
      </c>
    </row>
    <row r="8" spans="1:17" ht="12" x14ac:dyDescent="0.2">
      <c r="A8" s="47" t="s">
        <v>35</v>
      </c>
      <c r="B8" s="27">
        <v>7</v>
      </c>
      <c r="C8" s="27">
        <v>0</v>
      </c>
      <c r="D8" s="27">
        <v>0</v>
      </c>
      <c r="E8" s="27">
        <f t="shared" si="4"/>
        <v>7</v>
      </c>
      <c r="F8" s="48">
        <f t="shared" si="0"/>
        <v>1.1937984496124032</v>
      </c>
      <c r="G8" s="27">
        <v>0</v>
      </c>
      <c r="H8" s="27">
        <v>0</v>
      </c>
      <c r="I8" s="27">
        <v>2</v>
      </c>
      <c r="J8" s="27">
        <f t="shared" si="5"/>
        <v>2</v>
      </c>
      <c r="K8" s="48">
        <f t="shared" si="1"/>
        <v>0.70967741935483863</v>
      </c>
      <c r="L8" s="27">
        <v>17</v>
      </c>
      <c r="M8" s="27">
        <v>0</v>
      </c>
      <c r="N8" s="27">
        <v>0</v>
      </c>
      <c r="O8" s="27">
        <f t="shared" si="6"/>
        <v>17</v>
      </c>
      <c r="P8" s="48">
        <f t="shared" si="2"/>
        <v>0.69906542056074772</v>
      </c>
      <c r="Q8" s="49">
        <f t="shared" si="3"/>
        <v>26</v>
      </c>
    </row>
    <row r="9" spans="1:17" ht="12" x14ac:dyDescent="0.2">
      <c r="A9" s="47" t="s">
        <v>36</v>
      </c>
      <c r="B9" s="27">
        <v>0</v>
      </c>
      <c r="C9" s="27">
        <v>0</v>
      </c>
      <c r="D9" s="27">
        <v>0</v>
      </c>
      <c r="E9" s="27">
        <f t="shared" si="4"/>
        <v>0</v>
      </c>
      <c r="F9" s="48">
        <f t="shared" si="0"/>
        <v>0</v>
      </c>
      <c r="G9" s="27">
        <v>1</v>
      </c>
      <c r="H9" s="27">
        <v>0</v>
      </c>
      <c r="I9" s="27">
        <v>3</v>
      </c>
      <c r="J9" s="27">
        <f t="shared" si="5"/>
        <v>4</v>
      </c>
      <c r="K9" s="48">
        <f t="shared" si="1"/>
        <v>1.4193548387096773</v>
      </c>
      <c r="L9" s="27">
        <v>10</v>
      </c>
      <c r="M9" s="27">
        <v>1</v>
      </c>
      <c r="N9" s="27">
        <v>2</v>
      </c>
      <c r="O9" s="27">
        <f t="shared" si="6"/>
        <v>13</v>
      </c>
      <c r="P9" s="48">
        <f t="shared" si="2"/>
        <v>0.53457943925233653</v>
      </c>
      <c r="Q9" s="49">
        <f t="shared" si="3"/>
        <v>17</v>
      </c>
    </row>
    <row r="10" spans="1:17" ht="12" x14ac:dyDescent="0.2">
      <c r="A10" s="47" t="s">
        <v>37</v>
      </c>
      <c r="B10" s="27">
        <v>3</v>
      </c>
      <c r="C10" s="27">
        <v>0</v>
      </c>
      <c r="D10" s="27">
        <v>0</v>
      </c>
      <c r="E10" s="27">
        <f t="shared" si="4"/>
        <v>3</v>
      </c>
      <c r="F10" s="48">
        <f t="shared" si="0"/>
        <v>0.51162790697674421</v>
      </c>
      <c r="G10" s="27">
        <v>0</v>
      </c>
      <c r="H10" s="27">
        <v>0</v>
      </c>
      <c r="I10" s="27">
        <v>0</v>
      </c>
      <c r="J10" s="27">
        <f t="shared" si="5"/>
        <v>0</v>
      </c>
      <c r="K10" s="48">
        <f t="shared" si="1"/>
        <v>0</v>
      </c>
      <c r="L10" s="27">
        <v>12</v>
      </c>
      <c r="M10" s="27">
        <v>0</v>
      </c>
      <c r="N10" s="27">
        <v>0</v>
      </c>
      <c r="O10" s="27">
        <f t="shared" si="6"/>
        <v>12</v>
      </c>
      <c r="P10" s="48">
        <f t="shared" si="2"/>
        <v>0.49345794392523368</v>
      </c>
      <c r="Q10" s="49">
        <f t="shared" si="3"/>
        <v>15</v>
      </c>
    </row>
    <row r="11" spans="1:17" ht="12" x14ac:dyDescent="0.2">
      <c r="A11" s="47" t="s">
        <v>38</v>
      </c>
      <c r="B11" s="27">
        <v>1</v>
      </c>
      <c r="C11" s="27">
        <v>0</v>
      </c>
      <c r="D11" s="27">
        <v>0</v>
      </c>
      <c r="E11" s="27">
        <f t="shared" si="4"/>
        <v>1</v>
      </c>
      <c r="F11" s="48">
        <f t="shared" si="0"/>
        <v>0.17054263565891473</v>
      </c>
      <c r="G11" s="27">
        <v>1</v>
      </c>
      <c r="H11" s="27">
        <v>0</v>
      </c>
      <c r="I11" s="27">
        <v>0</v>
      </c>
      <c r="J11" s="27">
        <f t="shared" si="5"/>
        <v>1</v>
      </c>
      <c r="K11" s="48">
        <f t="shared" si="1"/>
        <v>0.35483870967741932</v>
      </c>
      <c r="L11" s="27">
        <v>11</v>
      </c>
      <c r="M11" s="27">
        <v>0</v>
      </c>
      <c r="N11" s="27">
        <v>0</v>
      </c>
      <c r="O11" s="27">
        <f t="shared" si="6"/>
        <v>11</v>
      </c>
      <c r="P11" s="48">
        <f t="shared" si="2"/>
        <v>0.45233644859813088</v>
      </c>
      <c r="Q11" s="49">
        <f t="shared" si="3"/>
        <v>13</v>
      </c>
    </row>
    <row r="12" spans="1:17" ht="12" x14ac:dyDescent="0.2">
      <c r="A12" s="47" t="s">
        <v>39</v>
      </c>
      <c r="B12" s="27">
        <v>3</v>
      </c>
      <c r="C12" s="27">
        <v>0</v>
      </c>
      <c r="D12" s="27">
        <v>1</v>
      </c>
      <c r="E12" s="27">
        <f t="shared" si="4"/>
        <v>4</v>
      </c>
      <c r="F12" s="48">
        <f t="shared" si="0"/>
        <v>0.68217054263565891</v>
      </c>
      <c r="G12" s="27">
        <v>3</v>
      </c>
      <c r="H12" s="27">
        <v>0</v>
      </c>
      <c r="I12" s="27">
        <v>3</v>
      </c>
      <c r="J12" s="27">
        <f t="shared" si="5"/>
        <v>6</v>
      </c>
      <c r="K12" s="48">
        <f t="shared" si="1"/>
        <v>2.129032258064516</v>
      </c>
      <c r="L12" s="27">
        <v>65</v>
      </c>
      <c r="M12" s="27">
        <v>0</v>
      </c>
      <c r="N12" s="27">
        <v>1</v>
      </c>
      <c r="O12" s="27">
        <f t="shared" si="6"/>
        <v>66</v>
      </c>
      <c r="P12" s="48">
        <f t="shared" si="2"/>
        <v>2.7140186915887852</v>
      </c>
      <c r="Q12" s="49">
        <f t="shared" si="3"/>
        <v>76</v>
      </c>
    </row>
    <row r="13" spans="1:17" ht="12.75" customHeight="1" x14ac:dyDescent="0.2">
      <c r="A13" s="47" t="s">
        <v>40</v>
      </c>
      <c r="B13" s="27">
        <v>4</v>
      </c>
      <c r="C13" s="27">
        <v>0</v>
      </c>
      <c r="D13" s="27">
        <v>0</v>
      </c>
      <c r="E13" s="27">
        <f t="shared" si="4"/>
        <v>4</v>
      </c>
      <c r="F13" s="48">
        <f t="shared" si="0"/>
        <v>0.68217054263565891</v>
      </c>
      <c r="G13" s="27">
        <v>0</v>
      </c>
      <c r="H13" s="27">
        <v>0</v>
      </c>
      <c r="I13" s="27">
        <v>2</v>
      </c>
      <c r="J13" s="27">
        <f t="shared" si="5"/>
        <v>2</v>
      </c>
      <c r="K13" s="48">
        <f t="shared" si="1"/>
        <v>0.70967741935483863</v>
      </c>
      <c r="L13" s="27">
        <v>14</v>
      </c>
      <c r="M13" s="27">
        <v>0</v>
      </c>
      <c r="N13" s="27">
        <v>0</v>
      </c>
      <c r="O13" s="27">
        <f t="shared" si="6"/>
        <v>14</v>
      </c>
      <c r="P13" s="48">
        <f t="shared" si="2"/>
        <v>0.57570093457943927</v>
      </c>
      <c r="Q13" s="49">
        <f t="shared" si="3"/>
        <v>20</v>
      </c>
    </row>
    <row r="14" spans="1:17" ht="12.75" customHeight="1" x14ac:dyDescent="0.2">
      <c r="A14" s="47" t="s">
        <v>41</v>
      </c>
      <c r="B14" s="27">
        <v>1</v>
      </c>
      <c r="C14" s="27">
        <v>0</v>
      </c>
      <c r="D14" s="27">
        <v>0</v>
      </c>
      <c r="E14" s="27">
        <f t="shared" si="4"/>
        <v>1</v>
      </c>
      <c r="F14" s="48">
        <f t="shared" si="0"/>
        <v>0.17054263565891473</v>
      </c>
      <c r="G14" s="27">
        <v>0</v>
      </c>
      <c r="H14" s="27">
        <v>0</v>
      </c>
      <c r="I14" s="27">
        <v>1</v>
      </c>
      <c r="J14" s="27">
        <f t="shared" si="5"/>
        <v>1</v>
      </c>
      <c r="K14" s="48">
        <f t="shared" si="1"/>
        <v>0.35483870967741932</v>
      </c>
      <c r="L14" s="27">
        <v>22</v>
      </c>
      <c r="M14" s="27">
        <v>0</v>
      </c>
      <c r="N14" s="27">
        <v>0</v>
      </c>
      <c r="O14" s="27">
        <f t="shared" si="6"/>
        <v>22</v>
      </c>
      <c r="P14" s="48">
        <f t="shared" si="2"/>
        <v>0.90467289719626176</v>
      </c>
      <c r="Q14" s="49">
        <f t="shared" si="3"/>
        <v>24</v>
      </c>
    </row>
    <row r="15" spans="1:17" ht="12.75" customHeight="1" x14ac:dyDescent="0.2">
      <c r="A15" s="47" t="s">
        <v>42</v>
      </c>
      <c r="B15" s="27"/>
      <c r="C15" s="27"/>
      <c r="D15" s="27"/>
      <c r="E15" s="27"/>
      <c r="F15" s="48"/>
      <c r="G15" s="27"/>
      <c r="H15" s="27"/>
      <c r="I15" s="27"/>
      <c r="J15" s="27"/>
      <c r="K15" s="48"/>
      <c r="L15" s="27"/>
      <c r="M15" s="27"/>
      <c r="N15" s="27"/>
      <c r="O15" s="27"/>
      <c r="P15" s="48"/>
      <c r="Q15" s="49"/>
    </row>
    <row r="16" spans="1:17" ht="12.75" customHeight="1" x14ac:dyDescent="0.2">
      <c r="A16" s="47" t="s">
        <v>43</v>
      </c>
      <c r="B16" s="27">
        <v>1</v>
      </c>
      <c r="C16" s="27">
        <v>0</v>
      </c>
      <c r="D16" s="27">
        <v>0</v>
      </c>
      <c r="E16" s="27">
        <f t="shared" si="4"/>
        <v>1</v>
      </c>
      <c r="F16" s="48">
        <f t="shared" si="0"/>
        <v>0.17054263565891473</v>
      </c>
      <c r="G16" s="27">
        <v>0</v>
      </c>
      <c r="H16" s="27">
        <v>1</v>
      </c>
      <c r="I16" s="27">
        <v>4</v>
      </c>
      <c r="J16" s="27">
        <f t="shared" si="5"/>
        <v>5</v>
      </c>
      <c r="K16" s="48">
        <f t="shared" si="1"/>
        <v>1.7741935483870968</v>
      </c>
      <c r="L16" s="27">
        <v>12</v>
      </c>
      <c r="M16" s="27">
        <v>0</v>
      </c>
      <c r="N16" s="27">
        <v>0</v>
      </c>
      <c r="O16" s="27">
        <f t="shared" si="6"/>
        <v>12</v>
      </c>
      <c r="P16" s="48">
        <f t="shared" si="2"/>
        <v>0.49345794392523368</v>
      </c>
      <c r="Q16" s="49">
        <f t="shared" si="3"/>
        <v>18</v>
      </c>
    </row>
    <row r="17" spans="1:17" ht="12.75" customHeight="1" x14ac:dyDescent="0.2">
      <c r="A17" s="47" t="s">
        <v>44</v>
      </c>
      <c r="B17" s="27">
        <v>27</v>
      </c>
      <c r="C17" s="27">
        <v>0</v>
      </c>
      <c r="D17" s="27">
        <v>0</v>
      </c>
      <c r="E17" s="27">
        <f t="shared" si="4"/>
        <v>27</v>
      </c>
      <c r="F17" s="48">
        <f t="shared" si="0"/>
        <v>4.6046511627906979</v>
      </c>
      <c r="G17" s="27">
        <v>8</v>
      </c>
      <c r="H17" s="27">
        <v>0</v>
      </c>
      <c r="I17" s="27">
        <v>1</v>
      </c>
      <c r="J17" s="27">
        <f t="shared" si="5"/>
        <v>9</v>
      </c>
      <c r="K17" s="48">
        <f t="shared" si="1"/>
        <v>3.193548387096774</v>
      </c>
      <c r="L17" s="27">
        <v>73</v>
      </c>
      <c r="M17" s="27">
        <v>0</v>
      </c>
      <c r="N17" s="27">
        <v>0</v>
      </c>
      <c r="O17" s="27">
        <f t="shared" si="6"/>
        <v>73</v>
      </c>
      <c r="P17" s="48">
        <f t="shared" si="2"/>
        <v>3.0018691588785047</v>
      </c>
      <c r="Q17" s="49">
        <f t="shared" si="3"/>
        <v>109</v>
      </c>
    </row>
    <row r="18" spans="1:17" ht="12.75" customHeight="1" x14ac:dyDescent="0.2">
      <c r="A18" s="47" t="s">
        <v>45</v>
      </c>
      <c r="B18" s="27">
        <v>1</v>
      </c>
      <c r="C18" s="27">
        <v>0</v>
      </c>
      <c r="D18" s="27">
        <v>0</v>
      </c>
      <c r="E18" s="27">
        <f t="shared" si="4"/>
        <v>1</v>
      </c>
      <c r="F18" s="48">
        <f t="shared" si="0"/>
        <v>0.17054263565891473</v>
      </c>
      <c r="G18" s="27">
        <v>0</v>
      </c>
      <c r="H18" s="27">
        <v>0</v>
      </c>
      <c r="I18" s="27">
        <v>1</v>
      </c>
      <c r="J18" s="27">
        <f t="shared" si="5"/>
        <v>1</v>
      </c>
      <c r="K18" s="48">
        <f t="shared" si="1"/>
        <v>0.35483870967741932</v>
      </c>
      <c r="L18" s="27">
        <v>13</v>
      </c>
      <c r="M18" s="27">
        <v>0</v>
      </c>
      <c r="N18" s="27">
        <v>0</v>
      </c>
      <c r="O18" s="27">
        <f t="shared" si="6"/>
        <v>13</v>
      </c>
      <c r="P18" s="48">
        <f t="shared" si="2"/>
        <v>0.53457943925233653</v>
      </c>
      <c r="Q18" s="49">
        <f t="shared" si="3"/>
        <v>15</v>
      </c>
    </row>
    <row r="19" spans="1:17" ht="12.75" customHeight="1" x14ac:dyDescent="0.2">
      <c r="A19" s="47" t="s">
        <v>46</v>
      </c>
      <c r="B19" s="27"/>
      <c r="C19" s="27"/>
      <c r="D19" s="27"/>
      <c r="E19" s="27"/>
      <c r="F19" s="48"/>
      <c r="G19" s="27"/>
      <c r="H19" s="27"/>
      <c r="I19" s="27"/>
      <c r="J19" s="27"/>
      <c r="K19" s="48"/>
      <c r="L19" s="27"/>
      <c r="M19" s="27"/>
      <c r="N19" s="27"/>
      <c r="O19" s="27"/>
      <c r="P19" s="48"/>
      <c r="Q19" s="49"/>
    </row>
    <row r="20" spans="1:17" ht="12.75" customHeight="1" x14ac:dyDescent="0.2">
      <c r="A20" s="50" t="s">
        <v>47</v>
      </c>
      <c r="B20" s="32">
        <v>2</v>
      </c>
      <c r="C20" s="32">
        <v>0</v>
      </c>
      <c r="D20" s="32">
        <v>0</v>
      </c>
      <c r="E20" s="32">
        <f t="shared" si="4"/>
        <v>2</v>
      </c>
      <c r="F20" s="51">
        <f t="shared" si="0"/>
        <v>0.34108527131782945</v>
      </c>
      <c r="G20" s="32">
        <v>1</v>
      </c>
      <c r="H20" s="32">
        <v>0</v>
      </c>
      <c r="I20" s="32">
        <v>0</v>
      </c>
      <c r="J20" s="32">
        <f t="shared" si="5"/>
        <v>1</v>
      </c>
      <c r="K20" s="51">
        <f t="shared" si="1"/>
        <v>0.35483870967741932</v>
      </c>
      <c r="L20" s="32">
        <v>24</v>
      </c>
      <c r="M20" s="32">
        <v>0</v>
      </c>
      <c r="N20" s="32">
        <v>0</v>
      </c>
      <c r="O20" s="32">
        <f t="shared" si="6"/>
        <v>24</v>
      </c>
      <c r="P20" s="51">
        <f t="shared" si="2"/>
        <v>0.98691588785046735</v>
      </c>
      <c r="Q20" s="52">
        <f t="shared" si="3"/>
        <v>27</v>
      </c>
    </row>
    <row r="21" spans="1:17" ht="12.75" customHeight="1" x14ac:dyDescent="0.2">
      <c r="A21" s="47" t="s">
        <v>48</v>
      </c>
      <c r="B21" s="27">
        <v>9</v>
      </c>
      <c r="C21" s="27">
        <v>0</v>
      </c>
      <c r="D21" s="27">
        <v>0</v>
      </c>
      <c r="E21" s="27">
        <f t="shared" si="4"/>
        <v>9</v>
      </c>
      <c r="F21" s="48">
        <f t="shared" si="0"/>
        <v>1.5348837209302326</v>
      </c>
      <c r="G21" s="27">
        <v>2</v>
      </c>
      <c r="H21" s="27">
        <v>0</v>
      </c>
      <c r="I21" s="27">
        <v>4</v>
      </c>
      <c r="J21" s="27">
        <f t="shared" si="5"/>
        <v>6</v>
      </c>
      <c r="K21" s="48">
        <f t="shared" si="1"/>
        <v>2.129032258064516</v>
      </c>
      <c r="L21" s="27">
        <v>49</v>
      </c>
      <c r="M21" s="27">
        <v>0</v>
      </c>
      <c r="N21" s="27">
        <v>0</v>
      </c>
      <c r="O21" s="27">
        <f t="shared" si="6"/>
        <v>49</v>
      </c>
      <c r="P21" s="48">
        <f t="shared" si="2"/>
        <v>2.0149532710280376</v>
      </c>
      <c r="Q21" s="49">
        <f t="shared" si="3"/>
        <v>64</v>
      </c>
    </row>
    <row r="22" spans="1:17" s="2" customFormat="1" ht="12.75" customHeight="1" x14ac:dyDescent="0.2">
      <c r="A22" s="47" t="s">
        <v>49</v>
      </c>
      <c r="B22" s="27">
        <v>1</v>
      </c>
      <c r="C22" s="27">
        <v>0</v>
      </c>
      <c r="D22" s="27">
        <v>0</v>
      </c>
      <c r="E22" s="27">
        <f t="shared" si="4"/>
        <v>1</v>
      </c>
      <c r="F22" s="48">
        <f t="shared" si="0"/>
        <v>0.17054263565891473</v>
      </c>
      <c r="G22" s="27">
        <v>0</v>
      </c>
      <c r="H22" s="27">
        <v>1</v>
      </c>
      <c r="I22" s="27">
        <v>0</v>
      </c>
      <c r="J22" s="27">
        <f t="shared" si="5"/>
        <v>1</v>
      </c>
      <c r="K22" s="48">
        <f t="shared" si="1"/>
        <v>0.35483870967741932</v>
      </c>
      <c r="L22" s="27">
        <v>9</v>
      </c>
      <c r="M22" s="27">
        <v>0</v>
      </c>
      <c r="N22" s="27">
        <v>1</v>
      </c>
      <c r="O22" s="27">
        <f t="shared" si="6"/>
        <v>10</v>
      </c>
      <c r="P22" s="48">
        <f t="shared" si="2"/>
        <v>0.41121495327102808</v>
      </c>
      <c r="Q22" s="49">
        <f t="shared" si="3"/>
        <v>12</v>
      </c>
    </row>
    <row r="23" spans="1:17" ht="12.75" customHeight="1" x14ac:dyDescent="0.2">
      <c r="A23" s="47" t="s">
        <v>50</v>
      </c>
      <c r="B23" s="27">
        <v>0</v>
      </c>
      <c r="C23" s="27">
        <v>0</v>
      </c>
      <c r="D23" s="27">
        <v>0</v>
      </c>
      <c r="E23" s="27">
        <f t="shared" si="4"/>
        <v>0</v>
      </c>
      <c r="F23" s="48">
        <f t="shared" si="0"/>
        <v>0</v>
      </c>
      <c r="G23" s="27">
        <v>2</v>
      </c>
      <c r="H23" s="27">
        <v>0</v>
      </c>
      <c r="I23" s="27">
        <v>8</v>
      </c>
      <c r="J23" s="27">
        <f t="shared" si="5"/>
        <v>10</v>
      </c>
      <c r="K23" s="48">
        <f t="shared" si="1"/>
        <v>3.5483870967741935</v>
      </c>
      <c r="L23" s="27">
        <v>19</v>
      </c>
      <c r="M23" s="27">
        <v>0</v>
      </c>
      <c r="N23" s="27">
        <v>1</v>
      </c>
      <c r="O23" s="27">
        <f t="shared" si="6"/>
        <v>20</v>
      </c>
      <c r="P23" s="48">
        <f t="shared" si="2"/>
        <v>0.82242990654205617</v>
      </c>
      <c r="Q23" s="49">
        <f t="shared" si="3"/>
        <v>30</v>
      </c>
    </row>
    <row r="24" spans="1:17" ht="12.75" customHeight="1" x14ac:dyDescent="0.2">
      <c r="A24" s="47" t="s">
        <v>51</v>
      </c>
      <c r="B24" s="27">
        <v>0</v>
      </c>
      <c r="C24" s="27">
        <v>0</v>
      </c>
      <c r="D24" s="27">
        <v>0</v>
      </c>
      <c r="E24" s="27">
        <f t="shared" si="4"/>
        <v>0</v>
      </c>
      <c r="F24" s="48">
        <f t="shared" si="0"/>
        <v>0</v>
      </c>
      <c r="G24" s="27">
        <v>0</v>
      </c>
      <c r="H24" s="27">
        <v>1</v>
      </c>
      <c r="I24" s="27">
        <v>0</v>
      </c>
      <c r="J24" s="27">
        <f t="shared" si="5"/>
        <v>1</v>
      </c>
      <c r="K24" s="48">
        <f t="shared" si="1"/>
        <v>0.35483870967741932</v>
      </c>
      <c r="L24" s="27">
        <v>14</v>
      </c>
      <c r="M24" s="27">
        <v>0</v>
      </c>
      <c r="N24" s="27">
        <v>1</v>
      </c>
      <c r="O24" s="27">
        <f t="shared" si="6"/>
        <v>15</v>
      </c>
      <c r="P24" s="48">
        <f t="shared" si="2"/>
        <v>0.61682242990654212</v>
      </c>
      <c r="Q24" s="49">
        <f t="shared" si="3"/>
        <v>16</v>
      </c>
    </row>
    <row r="25" spans="1:17" ht="12.75" customHeight="1" x14ac:dyDescent="0.2">
      <c r="A25" s="47" t="s">
        <v>52</v>
      </c>
      <c r="B25" s="27">
        <v>1</v>
      </c>
      <c r="C25" s="27">
        <v>0</v>
      </c>
      <c r="D25" s="27">
        <v>0</v>
      </c>
      <c r="E25" s="27">
        <f t="shared" si="4"/>
        <v>1</v>
      </c>
      <c r="F25" s="48">
        <f t="shared" si="0"/>
        <v>0.17054263565891473</v>
      </c>
      <c r="G25" s="27">
        <v>0</v>
      </c>
      <c r="H25" s="27">
        <v>0</v>
      </c>
      <c r="I25" s="27">
        <v>0</v>
      </c>
      <c r="J25" s="27">
        <f t="shared" si="5"/>
        <v>0</v>
      </c>
      <c r="K25" s="48">
        <f t="shared" si="1"/>
        <v>0</v>
      </c>
      <c r="L25" s="27">
        <v>9</v>
      </c>
      <c r="M25" s="27">
        <v>0</v>
      </c>
      <c r="N25" s="27">
        <v>1</v>
      </c>
      <c r="O25" s="27">
        <f t="shared" si="6"/>
        <v>10</v>
      </c>
      <c r="P25" s="48">
        <f t="shared" si="2"/>
        <v>0.41121495327102808</v>
      </c>
      <c r="Q25" s="49">
        <f t="shared" si="3"/>
        <v>11</v>
      </c>
    </row>
    <row r="26" spans="1:17" ht="12.75" customHeight="1" x14ac:dyDescent="0.2">
      <c r="A26" s="47" t="s">
        <v>53</v>
      </c>
      <c r="B26" s="27">
        <v>52</v>
      </c>
      <c r="C26" s="27">
        <v>0</v>
      </c>
      <c r="D26" s="27">
        <v>0</v>
      </c>
      <c r="E26" s="27">
        <f t="shared" si="4"/>
        <v>52</v>
      </c>
      <c r="F26" s="48">
        <f t="shared" si="0"/>
        <v>8.8682170542635657</v>
      </c>
      <c r="G26" s="27">
        <v>2</v>
      </c>
      <c r="H26" s="27">
        <v>0</v>
      </c>
      <c r="I26" s="27">
        <v>8</v>
      </c>
      <c r="J26" s="27">
        <f t="shared" si="5"/>
        <v>10</v>
      </c>
      <c r="K26" s="48">
        <f t="shared" si="1"/>
        <v>3.5483870967741935</v>
      </c>
      <c r="L26" s="27">
        <v>39</v>
      </c>
      <c r="M26" s="27">
        <v>0</v>
      </c>
      <c r="N26" s="27">
        <v>0</v>
      </c>
      <c r="O26" s="27">
        <f t="shared" si="6"/>
        <v>39</v>
      </c>
      <c r="P26" s="48">
        <f t="shared" si="2"/>
        <v>1.6037383177570095</v>
      </c>
      <c r="Q26" s="49">
        <f t="shared" si="3"/>
        <v>101</v>
      </c>
    </row>
    <row r="27" spans="1:17" ht="12.75" customHeight="1" x14ac:dyDescent="0.2">
      <c r="A27" s="47" t="s">
        <v>54</v>
      </c>
      <c r="B27" s="27">
        <v>3</v>
      </c>
      <c r="C27" s="27">
        <v>0</v>
      </c>
      <c r="D27" s="27">
        <v>0</v>
      </c>
      <c r="E27" s="27">
        <f t="shared" si="4"/>
        <v>3</v>
      </c>
      <c r="F27" s="48">
        <f t="shared" si="0"/>
        <v>0.51162790697674421</v>
      </c>
      <c r="G27" s="27">
        <v>0</v>
      </c>
      <c r="H27" s="27">
        <v>0</v>
      </c>
      <c r="I27" s="27">
        <v>0</v>
      </c>
      <c r="J27" s="27">
        <f t="shared" si="5"/>
        <v>0</v>
      </c>
      <c r="K27" s="48">
        <f t="shared" si="1"/>
        <v>0</v>
      </c>
      <c r="L27" s="27">
        <v>19</v>
      </c>
      <c r="M27" s="27">
        <v>0</v>
      </c>
      <c r="N27" s="27">
        <v>0</v>
      </c>
      <c r="O27" s="27">
        <f t="shared" si="6"/>
        <v>19</v>
      </c>
      <c r="P27" s="48">
        <f t="shared" si="2"/>
        <v>0.78130841121495331</v>
      </c>
      <c r="Q27" s="49">
        <f t="shared" si="3"/>
        <v>22</v>
      </c>
    </row>
    <row r="28" spans="1:17" ht="12.75" customHeight="1" x14ac:dyDescent="0.2">
      <c r="A28" s="47" t="s">
        <v>55</v>
      </c>
      <c r="B28" s="27">
        <v>2</v>
      </c>
      <c r="C28" s="27">
        <v>0</v>
      </c>
      <c r="D28" s="27">
        <v>0</v>
      </c>
      <c r="E28" s="27">
        <f t="shared" si="4"/>
        <v>2</v>
      </c>
      <c r="F28" s="48">
        <f t="shared" si="0"/>
        <v>0.34108527131782945</v>
      </c>
      <c r="G28" s="27">
        <v>0</v>
      </c>
      <c r="H28" s="27">
        <v>0</v>
      </c>
      <c r="I28" s="27">
        <v>0</v>
      </c>
      <c r="J28" s="27">
        <f t="shared" si="5"/>
        <v>0</v>
      </c>
      <c r="K28" s="48">
        <f t="shared" si="1"/>
        <v>0</v>
      </c>
      <c r="L28" s="27">
        <v>13</v>
      </c>
      <c r="M28" s="27">
        <v>2</v>
      </c>
      <c r="N28" s="27">
        <v>1</v>
      </c>
      <c r="O28" s="27">
        <f t="shared" si="6"/>
        <v>16</v>
      </c>
      <c r="P28" s="48">
        <f t="shared" si="2"/>
        <v>0.65794392523364487</v>
      </c>
      <c r="Q28" s="49">
        <f t="shared" si="3"/>
        <v>18</v>
      </c>
    </row>
    <row r="29" spans="1:17" ht="12.75" customHeight="1" x14ac:dyDescent="0.2">
      <c r="A29" s="53" t="s">
        <v>56</v>
      </c>
      <c r="B29" s="27">
        <v>3</v>
      </c>
      <c r="C29" s="27">
        <v>0</v>
      </c>
      <c r="D29" s="27">
        <v>0</v>
      </c>
      <c r="E29" s="27">
        <f t="shared" si="4"/>
        <v>3</v>
      </c>
      <c r="F29" s="48">
        <f t="shared" si="0"/>
        <v>0.51162790697674421</v>
      </c>
      <c r="G29" s="27">
        <v>1</v>
      </c>
      <c r="H29" s="27">
        <v>0</v>
      </c>
      <c r="I29" s="27">
        <v>0</v>
      </c>
      <c r="J29" s="27">
        <f t="shared" si="5"/>
        <v>1</v>
      </c>
      <c r="K29" s="48">
        <f t="shared" si="1"/>
        <v>0.35483870967741932</v>
      </c>
      <c r="L29" s="27">
        <v>30</v>
      </c>
      <c r="M29" s="27">
        <v>0</v>
      </c>
      <c r="N29" s="27">
        <v>0</v>
      </c>
      <c r="O29" s="27">
        <f t="shared" si="6"/>
        <v>30</v>
      </c>
      <c r="P29" s="48">
        <f t="shared" si="2"/>
        <v>1.2336448598130842</v>
      </c>
      <c r="Q29" s="49">
        <f t="shared" si="3"/>
        <v>34</v>
      </c>
    </row>
    <row r="30" spans="1:17" s="12" customFormat="1" ht="16.5" customHeight="1" x14ac:dyDescent="0.2">
      <c r="A30" s="54" t="s">
        <v>6</v>
      </c>
      <c r="B30" s="55">
        <f>AVERAGE(B6:B29)</f>
        <v>5.8181818181818183</v>
      </c>
      <c r="C30" s="55">
        <f>AVERAGE(C6:C29)</f>
        <v>0</v>
      </c>
      <c r="D30" s="55">
        <f>AVERAGE(D6:D29)</f>
        <v>4.5454545454545456E-2</v>
      </c>
      <c r="E30" s="55">
        <f>AVERAGE(E6:E29)</f>
        <v>5.8636363636363633</v>
      </c>
      <c r="F30" s="56"/>
      <c r="G30" s="55">
        <f>AVERAGE(G6:G29)</f>
        <v>0.95454545454545459</v>
      </c>
      <c r="H30" s="55">
        <f>AVERAGE(H6:H29)</f>
        <v>0.13636363636363635</v>
      </c>
      <c r="I30" s="55">
        <f>AVERAGE(I6:I29)</f>
        <v>1.7272727272727273</v>
      </c>
      <c r="J30" s="55">
        <f>AVERAGE(J6:J29)</f>
        <v>2.8181818181818183</v>
      </c>
      <c r="K30" s="56"/>
      <c r="L30" s="55">
        <f>AVERAGE(L6:L29)</f>
        <v>23.727272727272727</v>
      </c>
      <c r="M30" s="55">
        <f>AVERAGE(L6:M29)</f>
        <v>11.931818181818182</v>
      </c>
      <c r="N30" s="55">
        <f>AVERAGE(N6:N29)</f>
        <v>0.45454545454545453</v>
      </c>
      <c r="O30" s="55">
        <f>AVERAGE(O6:O29)</f>
        <v>24.318181818181817</v>
      </c>
      <c r="P30" s="56"/>
      <c r="Q30" s="55">
        <f>AVERAGE(Q6:Q29)</f>
        <v>33</v>
      </c>
    </row>
  </sheetData>
  <mergeCells count="3">
    <mergeCell ref="L4:P4"/>
    <mergeCell ref="B4:F4"/>
    <mergeCell ref="G4:K4"/>
  </mergeCells>
  <phoneticPr fontId="0" type="noConversion"/>
  <pageMargins left="0.19685039370078741" right="0.19685039370078741" top="0.27559055118110237" bottom="0.51181102362204722" header="0.15748031496062992" footer="0.15748031496062992"/>
  <pageSetup paperSize="9" scale="87" orientation="landscape" r:id="rId1"/>
  <headerFooter alignWithMargins="0">
    <oddFooter>&amp;L&amp;8HESA Academic Cost Centre Data 2011/12
Peer Group Comparison: Academic Staff FTE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1"/>
  <sheetViews>
    <sheetView workbookViewId="0"/>
  </sheetViews>
  <sheetFormatPr defaultRowHeight="12.75" x14ac:dyDescent="0.2"/>
  <cols>
    <col min="1" max="1" width="45.42578125" customWidth="1"/>
    <col min="2" max="2" width="8.85546875" bestFit="1" customWidth="1"/>
    <col min="3" max="3" width="5.85546875" customWidth="1"/>
    <col min="5" max="5" width="5.85546875" customWidth="1"/>
    <col min="6" max="6" width="9.28515625" customWidth="1"/>
    <col min="7" max="7" width="5.85546875" customWidth="1"/>
    <col min="8" max="8" width="9.7109375" customWidth="1"/>
    <col min="9" max="9" width="5.85546875" customWidth="1"/>
    <col min="10" max="10" width="8.140625" bestFit="1" customWidth="1"/>
    <col min="11" max="11" width="9.85546875" customWidth="1"/>
    <col min="12" max="12" width="8.7109375" bestFit="1" customWidth="1"/>
    <col min="13" max="13" width="7.85546875" bestFit="1" customWidth="1"/>
    <col min="14" max="14" width="8.140625" customWidth="1"/>
    <col min="18" max="18" width="9.5703125" customWidth="1"/>
    <col min="19" max="19" width="9.140625" hidden="1" customWidth="1"/>
  </cols>
  <sheetData>
    <row r="1" spans="1:29" s="5" customFormat="1" ht="15.75" x14ac:dyDescent="0.25">
      <c r="A1" s="4" t="s">
        <v>13</v>
      </c>
    </row>
    <row r="2" spans="1:29" s="5" customFormat="1" ht="15" x14ac:dyDescent="0.25">
      <c r="A2" s="6" t="s">
        <v>59</v>
      </c>
    </row>
    <row r="3" spans="1:29" s="5" customFormat="1" x14ac:dyDescent="0.2"/>
    <row r="4" spans="1:29" s="13" customFormat="1" ht="60" x14ac:dyDescent="0.2">
      <c r="A4" s="57"/>
      <c r="B4" s="58" t="s">
        <v>60</v>
      </c>
      <c r="C4" s="59" t="s">
        <v>14</v>
      </c>
      <c r="D4" s="58" t="s">
        <v>15</v>
      </c>
      <c r="E4" s="59" t="s">
        <v>14</v>
      </c>
      <c r="F4" s="58" t="s">
        <v>28</v>
      </c>
      <c r="G4" s="59" t="s">
        <v>14</v>
      </c>
      <c r="H4" s="58" t="s">
        <v>16</v>
      </c>
      <c r="I4" s="59" t="s">
        <v>14</v>
      </c>
      <c r="J4" s="58" t="s">
        <v>17</v>
      </c>
      <c r="K4" s="58" t="s">
        <v>18</v>
      </c>
      <c r="L4" s="58" t="s">
        <v>19</v>
      </c>
      <c r="M4" s="58" t="s">
        <v>20</v>
      </c>
      <c r="N4" s="58" t="s">
        <v>5</v>
      </c>
    </row>
    <row r="5" spans="1:29" s="13" customFormat="1" ht="12" x14ac:dyDescent="0.2">
      <c r="A5" s="60"/>
      <c r="B5" s="61" t="s">
        <v>21</v>
      </c>
      <c r="C5" s="62"/>
      <c r="D5" s="61" t="s">
        <v>21</v>
      </c>
      <c r="E5" s="62"/>
      <c r="F5" s="61" t="s">
        <v>21</v>
      </c>
      <c r="G5" s="62"/>
      <c r="H5" s="61" t="s">
        <v>21</v>
      </c>
      <c r="I5" s="62"/>
      <c r="J5" s="61" t="s">
        <v>21</v>
      </c>
      <c r="K5" s="61" t="s">
        <v>21</v>
      </c>
      <c r="L5" s="61" t="s">
        <v>21</v>
      </c>
      <c r="M5" s="61" t="s">
        <v>21</v>
      </c>
      <c r="N5" s="61" t="s">
        <v>21</v>
      </c>
      <c r="T5" s="14"/>
      <c r="U5" s="14"/>
      <c r="V5" s="14"/>
      <c r="W5" s="14"/>
      <c r="X5" s="14"/>
      <c r="Y5" s="14"/>
      <c r="Z5" s="14"/>
      <c r="AA5" s="14"/>
      <c r="AB5" s="14"/>
      <c r="AC5" s="14"/>
    </row>
    <row r="6" spans="1:29" s="13" customFormat="1" ht="12" x14ac:dyDescent="0.2">
      <c r="A6" s="26" t="s">
        <v>33</v>
      </c>
      <c r="B6" s="63">
        <v>-6</v>
      </c>
      <c r="C6" s="64">
        <f>RANK(B6,B$6:B$29,0)</f>
        <v>21</v>
      </c>
      <c r="D6" s="63">
        <v>16</v>
      </c>
      <c r="E6" s="64">
        <f>RANK(D6,D$6:D$29,0)</f>
        <v>7</v>
      </c>
      <c r="F6" s="63">
        <v>332</v>
      </c>
      <c r="G6" s="64">
        <f>RANK(F6,F$6:F$29,0)</f>
        <v>1</v>
      </c>
      <c r="H6" s="63">
        <v>8</v>
      </c>
      <c r="I6" s="64">
        <f>RANK(H6,H$6:H$29,0)</f>
        <v>2</v>
      </c>
      <c r="J6" s="63">
        <v>176</v>
      </c>
      <c r="K6" s="63">
        <v>10</v>
      </c>
      <c r="L6" s="63">
        <v>36</v>
      </c>
      <c r="M6" s="63">
        <v>0</v>
      </c>
      <c r="N6" s="63">
        <v>572</v>
      </c>
      <c r="T6" s="14"/>
      <c r="U6" s="15"/>
      <c r="V6" s="15"/>
      <c r="W6" s="15"/>
      <c r="X6" s="15"/>
      <c r="Y6" s="15"/>
      <c r="Z6" s="15"/>
      <c r="AA6" s="15"/>
      <c r="AB6" s="15"/>
      <c r="AC6" s="14"/>
    </row>
    <row r="7" spans="1:29" s="13" customFormat="1" ht="12" x14ac:dyDescent="0.2">
      <c r="A7" s="26" t="s">
        <v>34</v>
      </c>
      <c r="B7" s="63">
        <v>143</v>
      </c>
      <c r="C7" s="64">
        <f>RANK(B7,B$6:B$29,0)</f>
        <v>9</v>
      </c>
      <c r="D7" s="63">
        <v>0</v>
      </c>
      <c r="E7" s="64">
        <f>RANK(D7,D$6:D$29,0)</f>
        <v>14</v>
      </c>
      <c r="F7" s="63">
        <v>0</v>
      </c>
      <c r="G7" s="64">
        <f>RANK(F7,F$6:F$29,0)</f>
        <v>7</v>
      </c>
      <c r="H7" s="63">
        <v>0</v>
      </c>
      <c r="I7" s="64">
        <f>RANK(H7,H$6:H$29,0)</f>
        <v>3</v>
      </c>
      <c r="J7" s="63">
        <v>0</v>
      </c>
      <c r="K7" s="63">
        <v>0</v>
      </c>
      <c r="L7" s="63">
        <v>0</v>
      </c>
      <c r="M7" s="63">
        <v>0</v>
      </c>
      <c r="N7" s="63">
        <v>143</v>
      </c>
      <c r="T7" s="14"/>
      <c r="U7" s="15"/>
      <c r="V7" s="15"/>
      <c r="W7" s="15"/>
      <c r="X7" s="15"/>
      <c r="Y7" s="15"/>
      <c r="Z7" s="15"/>
      <c r="AA7" s="15"/>
      <c r="AB7" s="15"/>
      <c r="AC7" s="14"/>
    </row>
    <row r="8" spans="1:29" s="13" customFormat="1" ht="12" x14ac:dyDescent="0.2">
      <c r="A8" s="26" t="s">
        <v>35</v>
      </c>
      <c r="B8" s="63"/>
      <c r="C8" s="64"/>
      <c r="D8" s="63"/>
      <c r="E8" s="64"/>
      <c r="F8" s="63"/>
      <c r="G8" s="64"/>
      <c r="H8" s="63"/>
      <c r="I8" s="64"/>
      <c r="J8" s="63"/>
      <c r="K8" s="63"/>
      <c r="L8" s="63"/>
      <c r="M8" s="63"/>
      <c r="N8" s="63"/>
      <c r="T8" s="14"/>
      <c r="U8" s="15"/>
      <c r="V8" s="15"/>
      <c r="W8" s="15"/>
      <c r="X8" s="15"/>
      <c r="Y8" s="15"/>
      <c r="Z8" s="15"/>
      <c r="AA8" s="15"/>
      <c r="AB8" s="15"/>
      <c r="AC8" s="14"/>
    </row>
    <row r="9" spans="1:29" s="13" customFormat="1" ht="12" x14ac:dyDescent="0.2">
      <c r="A9" s="26" t="s">
        <v>36</v>
      </c>
      <c r="B9" s="63">
        <v>620</v>
      </c>
      <c r="C9" s="64">
        <f t="shared" ref="C9:C14" si="0">RANK(B9,B$6:B$29,0)</f>
        <v>2</v>
      </c>
      <c r="D9" s="63">
        <v>28</v>
      </c>
      <c r="E9" s="64">
        <f t="shared" ref="E9:E14" si="1">RANK(D9,D$6:D$29,0)</f>
        <v>3</v>
      </c>
      <c r="F9" s="63">
        <v>0</v>
      </c>
      <c r="G9" s="64">
        <f t="shared" ref="G9:G14" si="2">RANK(F9,F$6:F$29,0)</f>
        <v>7</v>
      </c>
      <c r="H9" s="63">
        <v>0</v>
      </c>
      <c r="I9" s="64">
        <f t="shared" ref="I9:I14" si="3">RANK(H9,H$6:H$29,0)</f>
        <v>3</v>
      </c>
      <c r="J9" s="63">
        <v>68</v>
      </c>
      <c r="K9" s="63">
        <v>0</v>
      </c>
      <c r="L9" s="63">
        <v>80</v>
      </c>
      <c r="M9" s="63">
        <v>0</v>
      </c>
      <c r="N9" s="63">
        <v>796</v>
      </c>
      <c r="T9" s="14"/>
      <c r="U9" s="15"/>
      <c r="V9" s="15"/>
      <c r="W9" s="15"/>
      <c r="X9" s="15"/>
      <c r="Y9" s="15"/>
      <c r="Z9" s="15"/>
      <c r="AA9" s="15"/>
      <c r="AB9" s="15"/>
      <c r="AC9" s="14"/>
    </row>
    <row r="10" spans="1:29" s="13" customFormat="1" ht="12" x14ac:dyDescent="0.2">
      <c r="A10" s="26" t="s">
        <v>37</v>
      </c>
      <c r="B10" s="63">
        <v>121</v>
      </c>
      <c r="C10" s="64">
        <f t="shared" si="0"/>
        <v>10</v>
      </c>
      <c r="D10" s="63">
        <v>0</v>
      </c>
      <c r="E10" s="64">
        <f t="shared" si="1"/>
        <v>14</v>
      </c>
      <c r="F10" s="63">
        <v>10</v>
      </c>
      <c r="G10" s="64">
        <f t="shared" si="2"/>
        <v>5</v>
      </c>
      <c r="H10" s="63">
        <v>0</v>
      </c>
      <c r="I10" s="64">
        <f t="shared" si="3"/>
        <v>3</v>
      </c>
      <c r="J10" s="63">
        <v>0</v>
      </c>
      <c r="K10" s="63">
        <v>0</v>
      </c>
      <c r="L10" s="63">
        <v>0</v>
      </c>
      <c r="M10" s="63">
        <v>0</v>
      </c>
      <c r="N10" s="63">
        <v>131</v>
      </c>
      <c r="T10" s="14"/>
      <c r="U10" s="15"/>
      <c r="V10" s="15"/>
      <c r="W10" s="15"/>
      <c r="X10" s="15"/>
      <c r="Y10" s="15"/>
      <c r="Z10" s="15"/>
      <c r="AA10" s="15"/>
      <c r="AB10" s="15"/>
      <c r="AC10" s="14"/>
    </row>
    <row r="11" spans="1:29" s="13" customFormat="1" ht="12" x14ac:dyDescent="0.2">
      <c r="A11" s="26" t="s">
        <v>38</v>
      </c>
      <c r="B11" s="63">
        <v>63</v>
      </c>
      <c r="C11" s="64">
        <f t="shared" si="0"/>
        <v>15</v>
      </c>
      <c r="D11" s="63">
        <v>0</v>
      </c>
      <c r="E11" s="64">
        <f t="shared" si="1"/>
        <v>14</v>
      </c>
      <c r="F11" s="63">
        <v>0</v>
      </c>
      <c r="G11" s="64">
        <f t="shared" si="2"/>
        <v>7</v>
      </c>
      <c r="H11" s="63">
        <v>0</v>
      </c>
      <c r="I11" s="64">
        <f t="shared" si="3"/>
        <v>3</v>
      </c>
      <c r="J11" s="63">
        <v>0</v>
      </c>
      <c r="K11" s="63">
        <v>0</v>
      </c>
      <c r="L11" s="63">
        <v>6</v>
      </c>
      <c r="M11" s="63">
        <v>0</v>
      </c>
      <c r="N11" s="63">
        <v>69</v>
      </c>
      <c r="T11" s="14"/>
      <c r="U11" s="15"/>
      <c r="V11" s="15"/>
      <c r="W11" s="15"/>
      <c r="X11" s="15"/>
      <c r="Y11" s="15"/>
      <c r="Z11" s="15"/>
      <c r="AA11" s="15"/>
      <c r="AB11" s="15"/>
      <c r="AC11" s="14"/>
    </row>
    <row r="12" spans="1:29" s="13" customFormat="1" ht="12" x14ac:dyDescent="0.2">
      <c r="A12" s="26" t="s">
        <v>39</v>
      </c>
      <c r="B12" s="63">
        <v>177</v>
      </c>
      <c r="C12" s="64">
        <f t="shared" si="0"/>
        <v>7</v>
      </c>
      <c r="D12" s="63">
        <v>73</v>
      </c>
      <c r="E12" s="64">
        <f t="shared" si="1"/>
        <v>2</v>
      </c>
      <c r="F12" s="63">
        <v>158</v>
      </c>
      <c r="G12" s="64">
        <f t="shared" si="2"/>
        <v>2</v>
      </c>
      <c r="H12" s="63">
        <v>0</v>
      </c>
      <c r="I12" s="64">
        <f t="shared" si="3"/>
        <v>3</v>
      </c>
      <c r="J12" s="63">
        <v>159</v>
      </c>
      <c r="K12" s="63">
        <v>38</v>
      </c>
      <c r="L12" s="63">
        <v>0</v>
      </c>
      <c r="M12" s="63">
        <v>77</v>
      </c>
      <c r="N12" s="63">
        <v>682</v>
      </c>
      <c r="T12" s="14"/>
      <c r="U12" s="15"/>
      <c r="V12" s="15"/>
      <c r="W12" s="15"/>
      <c r="X12" s="15"/>
      <c r="Y12" s="15"/>
      <c r="Z12" s="15"/>
      <c r="AA12" s="15"/>
      <c r="AB12" s="15"/>
      <c r="AC12" s="14"/>
    </row>
    <row r="13" spans="1:29" s="13" customFormat="1" ht="12.75" customHeight="1" x14ac:dyDescent="0.2">
      <c r="A13" s="26" t="s">
        <v>40</v>
      </c>
      <c r="B13" s="63">
        <v>291</v>
      </c>
      <c r="C13" s="64">
        <f t="shared" si="0"/>
        <v>5</v>
      </c>
      <c r="D13" s="63">
        <v>1</v>
      </c>
      <c r="E13" s="64">
        <f t="shared" si="1"/>
        <v>12</v>
      </c>
      <c r="F13" s="63">
        <v>0</v>
      </c>
      <c r="G13" s="64">
        <f t="shared" si="2"/>
        <v>7</v>
      </c>
      <c r="H13" s="63">
        <v>0</v>
      </c>
      <c r="I13" s="64">
        <f t="shared" si="3"/>
        <v>3</v>
      </c>
      <c r="J13" s="63">
        <v>0</v>
      </c>
      <c r="K13" s="63">
        <v>0</v>
      </c>
      <c r="L13" s="63">
        <v>2</v>
      </c>
      <c r="M13" s="63">
        <v>0</v>
      </c>
      <c r="N13" s="63">
        <v>294</v>
      </c>
      <c r="T13" s="14"/>
      <c r="U13" s="15"/>
      <c r="V13" s="15"/>
      <c r="W13" s="15"/>
      <c r="X13" s="15"/>
      <c r="Y13" s="15"/>
      <c r="Z13" s="15"/>
      <c r="AA13" s="15"/>
      <c r="AB13" s="15"/>
      <c r="AC13" s="14"/>
    </row>
    <row r="14" spans="1:29" s="13" customFormat="1" ht="12.75" customHeight="1" x14ac:dyDescent="0.2">
      <c r="A14" s="26" t="s">
        <v>41</v>
      </c>
      <c r="B14" s="63">
        <v>194</v>
      </c>
      <c r="C14" s="64">
        <f t="shared" si="0"/>
        <v>6</v>
      </c>
      <c r="D14" s="63">
        <v>1</v>
      </c>
      <c r="E14" s="64">
        <f t="shared" si="1"/>
        <v>12</v>
      </c>
      <c r="F14" s="63">
        <v>0</v>
      </c>
      <c r="G14" s="64">
        <f t="shared" si="2"/>
        <v>7</v>
      </c>
      <c r="H14" s="63">
        <v>0</v>
      </c>
      <c r="I14" s="64">
        <f t="shared" si="3"/>
        <v>3</v>
      </c>
      <c r="J14" s="63">
        <v>2</v>
      </c>
      <c r="K14" s="63">
        <v>0</v>
      </c>
      <c r="L14" s="63">
        <v>0</v>
      </c>
      <c r="M14" s="63">
        <v>21</v>
      </c>
      <c r="N14" s="63">
        <v>218</v>
      </c>
      <c r="T14" s="14"/>
      <c r="U14" s="15"/>
      <c r="V14" s="15"/>
      <c r="W14" s="15"/>
      <c r="X14" s="15"/>
      <c r="Y14" s="15"/>
      <c r="Z14" s="15"/>
      <c r="AA14" s="15"/>
      <c r="AB14" s="15"/>
      <c r="AC14" s="14"/>
    </row>
    <row r="15" spans="1:29" s="13" customFormat="1" ht="12.75" customHeight="1" x14ac:dyDescent="0.2">
      <c r="A15" s="26" t="s">
        <v>42</v>
      </c>
      <c r="B15" s="63"/>
      <c r="C15" s="64"/>
      <c r="D15" s="63"/>
      <c r="E15" s="64"/>
      <c r="F15" s="63"/>
      <c r="G15" s="64"/>
      <c r="H15" s="63"/>
      <c r="I15" s="64"/>
      <c r="J15" s="63"/>
      <c r="K15" s="63"/>
      <c r="L15" s="63"/>
      <c r="M15" s="63"/>
      <c r="N15" s="63"/>
      <c r="T15" s="14"/>
      <c r="U15" s="15"/>
      <c r="V15" s="15"/>
      <c r="W15" s="15"/>
      <c r="X15" s="15"/>
      <c r="Y15" s="15"/>
      <c r="Z15" s="15"/>
      <c r="AA15" s="15"/>
      <c r="AB15" s="15"/>
      <c r="AC15" s="14"/>
    </row>
    <row r="16" spans="1:29" s="13" customFormat="1" ht="12.75" customHeight="1" x14ac:dyDescent="0.2">
      <c r="A16" s="26" t="s">
        <v>43</v>
      </c>
      <c r="B16" s="63">
        <v>153</v>
      </c>
      <c r="C16" s="64">
        <f>RANK(B16,B$6:B$29,0)</f>
        <v>8</v>
      </c>
      <c r="D16" s="63">
        <v>27</v>
      </c>
      <c r="E16" s="64">
        <f>RANK(D16,D$6:D$29,0)</f>
        <v>4</v>
      </c>
      <c r="F16" s="63">
        <v>0</v>
      </c>
      <c r="G16" s="64">
        <f>RANK(F16,F$6:F$29,0)</f>
        <v>7</v>
      </c>
      <c r="H16" s="63">
        <v>0</v>
      </c>
      <c r="I16" s="64">
        <f>RANK(H16,H$6:H$29,0)</f>
        <v>3</v>
      </c>
      <c r="J16" s="63">
        <v>249</v>
      </c>
      <c r="K16" s="63">
        <v>0</v>
      </c>
      <c r="L16" s="63">
        <v>0</v>
      </c>
      <c r="M16" s="63">
        <v>0</v>
      </c>
      <c r="N16" s="63">
        <v>429</v>
      </c>
      <c r="T16" s="14"/>
      <c r="U16" s="15"/>
      <c r="V16" s="15"/>
      <c r="W16" s="15"/>
      <c r="X16" s="15"/>
      <c r="Y16" s="15"/>
      <c r="Z16" s="15"/>
      <c r="AA16" s="15"/>
      <c r="AB16" s="15"/>
      <c r="AC16" s="14"/>
    </row>
    <row r="17" spans="1:29" s="13" customFormat="1" ht="12.75" customHeight="1" x14ac:dyDescent="0.2">
      <c r="A17" s="26" t="s">
        <v>44</v>
      </c>
      <c r="B17" s="63">
        <v>339</v>
      </c>
      <c r="C17" s="64">
        <f>RANK(B17,B$6:B$29,0)</f>
        <v>3</v>
      </c>
      <c r="D17" s="63">
        <v>22</v>
      </c>
      <c r="E17" s="64">
        <f>RANK(D17,D$6:D$29,0)</f>
        <v>6</v>
      </c>
      <c r="F17" s="63">
        <v>0</v>
      </c>
      <c r="G17" s="64">
        <f>RANK(F17,F$6:F$29,0)</f>
        <v>7</v>
      </c>
      <c r="H17" s="63">
        <v>19</v>
      </c>
      <c r="I17" s="64">
        <f>RANK(H17,H$6:H$29,0)</f>
        <v>1</v>
      </c>
      <c r="J17" s="63">
        <v>-24</v>
      </c>
      <c r="K17" s="63">
        <v>0</v>
      </c>
      <c r="L17" s="63">
        <v>0</v>
      </c>
      <c r="M17" s="63">
        <v>0</v>
      </c>
      <c r="N17" s="63">
        <v>356</v>
      </c>
      <c r="T17" s="14"/>
      <c r="U17" s="15"/>
      <c r="V17" s="15"/>
      <c r="W17" s="15"/>
      <c r="X17" s="15"/>
      <c r="Y17" s="15"/>
      <c r="Z17" s="15"/>
      <c r="AA17" s="15"/>
      <c r="AB17" s="15"/>
      <c r="AC17" s="14"/>
    </row>
    <row r="18" spans="1:29" s="13" customFormat="1" ht="12.75" customHeight="1" x14ac:dyDescent="0.2">
      <c r="A18" s="26" t="s">
        <v>45</v>
      </c>
      <c r="B18" s="63">
        <v>11</v>
      </c>
      <c r="C18" s="64">
        <f>RANK(B18,B$6:B$29,0)</f>
        <v>18</v>
      </c>
      <c r="D18" s="63">
        <v>0</v>
      </c>
      <c r="E18" s="64">
        <f>RANK(D18,D$6:D$29,0)</f>
        <v>14</v>
      </c>
      <c r="F18" s="63">
        <v>0</v>
      </c>
      <c r="G18" s="64">
        <f>RANK(F18,F$6:F$29,0)</f>
        <v>7</v>
      </c>
      <c r="H18" s="63">
        <v>0</v>
      </c>
      <c r="I18" s="64">
        <f>RANK(H18,H$6:H$29,0)</f>
        <v>3</v>
      </c>
      <c r="J18" s="63">
        <v>79</v>
      </c>
      <c r="K18" s="63">
        <v>0</v>
      </c>
      <c r="L18" s="63">
        <v>0</v>
      </c>
      <c r="M18" s="63">
        <v>0</v>
      </c>
      <c r="N18" s="63">
        <v>90</v>
      </c>
      <c r="T18" s="14"/>
      <c r="U18" s="15"/>
      <c r="V18" s="15"/>
      <c r="W18" s="15"/>
      <c r="X18" s="15"/>
      <c r="Y18" s="15"/>
      <c r="Z18" s="15"/>
      <c r="AA18" s="15"/>
      <c r="AB18" s="15"/>
      <c r="AC18" s="14"/>
    </row>
    <row r="19" spans="1:29" s="13" customFormat="1" ht="12.75" customHeight="1" x14ac:dyDescent="0.2">
      <c r="A19" s="26" t="s">
        <v>46</v>
      </c>
      <c r="B19" s="63"/>
      <c r="C19" s="64"/>
      <c r="D19" s="63"/>
      <c r="E19" s="64"/>
      <c r="F19" s="63"/>
      <c r="G19" s="64"/>
      <c r="H19" s="63"/>
      <c r="I19" s="64"/>
      <c r="J19" s="63"/>
      <c r="K19" s="63"/>
      <c r="L19" s="63"/>
      <c r="M19" s="63"/>
      <c r="N19" s="63"/>
      <c r="T19" s="14"/>
      <c r="U19" s="15"/>
      <c r="V19" s="15"/>
      <c r="W19" s="15"/>
      <c r="X19" s="15"/>
      <c r="Y19" s="15"/>
      <c r="Z19" s="15"/>
      <c r="AA19" s="15"/>
      <c r="AB19" s="15"/>
      <c r="AC19" s="14"/>
    </row>
    <row r="20" spans="1:29" s="13" customFormat="1" ht="12.75" customHeight="1" x14ac:dyDescent="0.2">
      <c r="A20" s="31" t="s">
        <v>47</v>
      </c>
      <c r="B20" s="65">
        <v>74</v>
      </c>
      <c r="C20" s="66">
        <f t="shared" ref="C20:C29" si="4">RANK(B20,B$6:B$29,0)</f>
        <v>13</v>
      </c>
      <c r="D20" s="65">
        <v>26</v>
      </c>
      <c r="E20" s="66">
        <f t="shared" ref="E20:E29" si="5">RANK(D20,D$6:D$29,0)</f>
        <v>5</v>
      </c>
      <c r="F20" s="65">
        <v>0</v>
      </c>
      <c r="G20" s="66">
        <f t="shared" ref="G20:G29" si="6">RANK(F20,F$6:F$29,0)</f>
        <v>7</v>
      </c>
      <c r="H20" s="65">
        <v>0</v>
      </c>
      <c r="I20" s="66">
        <f t="shared" ref="I20:I29" si="7">RANK(H20,H$6:H$29,0)</f>
        <v>3</v>
      </c>
      <c r="J20" s="65">
        <v>2</v>
      </c>
      <c r="K20" s="65">
        <v>0</v>
      </c>
      <c r="L20" s="65">
        <v>0</v>
      </c>
      <c r="M20" s="65">
        <v>0</v>
      </c>
      <c r="N20" s="67">
        <v>102</v>
      </c>
      <c r="T20" s="14"/>
      <c r="U20" s="15"/>
      <c r="V20" s="15"/>
      <c r="W20" s="15"/>
      <c r="X20" s="15"/>
      <c r="Y20" s="15"/>
      <c r="Z20" s="15"/>
      <c r="AA20" s="15"/>
      <c r="AB20" s="15"/>
      <c r="AC20" s="14"/>
    </row>
    <row r="21" spans="1:29" s="13" customFormat="1" ht="12.75" customHeight="1" x14ac:dyDescent="0.2">
      <c r="A21" s="26" t="s">
        <v>48</v>
      </c>
      <c r="B21" s="63">
        <v>44</v>
      </c>
      <c r="C21" s="64">
        <f t="shared" si="4"/>
        <v>16</v>
      </c>
      <c r="D21" s="63">
        <v>14</v>
      </c>
      <c r="E21" s="64">
        <f t="shared" si="5"/>
        <v>8</v>
      </c>
      <c r="F21" s="63">
        <v>2</v>
      </c>
      <c r="G21" s="64">
        <f t="shared" si="6"/>
        <v>6</v>
      </c>
      <c r="H21" s="63">
        <v>0</v>
      </c>
      <c r="I21" s="64">
        <f t="shared" si="7"/>
        <v>3</v>
      </c>
      <c r="J21" s="63">
        <v>92</v>
      </c>
      <c r="K21" s="63">
        <v>0</v>
      </c>
      <c r="L21" s="63">
        <v>3</v>
      </c>
      <c r="M21" s="63">
        <v>1</v>
      </c>
      <c r="N21" s="63">
        <v>156</v>
      </c>
      <c r="T21" s="14"/>
      <c r="U21" s="15"/>
      <c r="V21" s="15"/>
      <c r="W21" s="15"/>
      <c r="X21" s="15"/>
      <c r="Y21" s="15"/>
      <c r="Z21" s="15"/>
      <c r="AA21" s="15"/>
      <c r="AB21" s="15"/>
      <c r="AC21" s="14"/>
    </row>
    <row r="22" spans="1:29" s="16" customFormat="1" ht="12.75" customHeight="1" x14ac:dyDescent="0.2">
      <c r="A22" s="26" t="s">
        <v>49</v>
      </c>
      <c r="B22" s="63">
        <v>119</v>
      </c>
      <c r="C22" s="64">
        <f t="shared" si="4"/>
        <v>11</v>
      </c>
      <c r="D22" s="63">
        <v>4</v>
      </c>
      <c r="E22" s="64">
        <f t="shared" si="5"/>
        <v>11</v>
      </c>
      <c r="F22" s="63">
        <v>0</v>
      </c>
      <c r="G22" s="64">
        <f t="shared" si="6"/>
        <v>7</v>
      </c>
      <c r="H22" s="63">
        <v>0</v>
      </c>
      <c r="I22" s="64">
        <f t="shared" si="7"/>
        <v>3</v>
      </c>
      <c r="J22" s="63">
        <v>0</v>
      </c>
      <c r="K22" s="63">
        <v>0</v>
      </c>
      <c r="L22" s="63">
        <v>0</v>
      </c>
      <c r="M22" s="63">
        <v>0</v>
      </c>
      <c r="N22" s="63">
        <v>123</v>
      </c>
      <c r="U22" s="17"/>
      <c r="V22" s="17"/>
      <c r="W22" s="17"/>
      <c r="X22" s="17"/>
      <c r="Y22" s="17"/>
      <c r="Z22" s="17"/>
      <c r="AA22" s="17"/>
      <c r="AB22" s="17"/>
    </row>
    <row r="23" spans="1:29" s="13" customFormat="1" ht="12.75" customHeight="1" x14ac:dyDescent="0.2">
      <c r="A23" s="26" t="s">
        <v>50</v>
      </c>
      <c r="B23" s="63">
        <v>111</v>
      </c>
      <c r="C23" s="64">
        <f t="shared" si="4"/>
        <v>12</v>
      </c>
      <c r="D23" s="63">
        <v>5</v>
      </c>
      <c r="E23" s="64">
        <f t="shared" si="5"/>
        <v>10</v>
      </c>
      <c r="F23" s="63">
        <v>80</v>
      </c>
      <c r="G23" s="64">
        <f t="shared" si="6"/>
        <v>3</v>
      </c>
      <c r="H23" s="63">
        <v>0</v>
      </c>
      <c r="I23" s="64">
        <f t="shared" si="7"/>
        <v>3</v>
      </c>
      <c r="J23" s="63">
        <v>439</v>
      </c>
      <c r="K23" s="63">
        <v>4</v>
      </c>
      <c r="L23" s="63">
        <v>33</v>
      </c>
      <c r="M23" s="63">
        <v>0</v>
      </c>
      <c r="N23" s="63">
        <v>672</v>
      </c>
      <c r="T23" s="14"/>
      <c r="U23" s="15"/>
      <c r="V23" s="15"/>
      <c r="W23" s="15"/>
      <c r="X23" s="15"/>
      <c r="Y23" s="15"/>
      <c r="Z23" s="15"/>
      <c r="AA23" s="15"/>
      <c r="AB23" s="15"/>
      <c r="AC23" s="14"/>
    </row>
    <row r="24" spans="1:29" s="13" customFormat="1" ht="12.75" customHeight="1" x14ac:dyDescent="0.2">
      <c r="A24" s="26" t="s">
        <v>51</v>
      </c>
      <c r="B24" s="63">
        <v>334</v>
      </c>
      <c r="C24" s="64">
        <f t="shared" si="4"/>
        <v>4</v>
      </c>
      <c r="D24" s="63">
        <v>88</v>
      </c>
      <c r="E24" s="64">
        <f t="shared" si="5"/>
        <v>1</v>
      </c>
      <c r="F24" s="63">
        <v>25</v>
      </c>
      <c r="G24" s="64">
        <f t="shared" si="6"/>
        <v>4</v>
      </c>
      <c r="H24" s="63">
        <v>0</v>
      </c>
      <c r="I24" s="64">
        <f t="shared" si="7"/>
        <v>3</v>
      </c>
      <c r="J24" s="63">
        <v>0</v>
      </c>
      <c r="K24" s="63">
        <v>0</v>
      </c>
      <c r="L24" s="63">
        <v>0</v>
      </c>
      <c r="M24" s="63">
        <v>0</v>
      </c>
      <c r="N24" s="63">
        <v>447</v>
      </c>
      <c r="T24" s="14"/>
      <c r="U24" s="15"/>
      <c r="V24" s="15"/>
      <c r="W24" s="15"/>
      <c r="X24" s="15"/>
      <c r="Y24" s="15"/>
      <c r="Z24" s="15"/>
      <c r="AA24" s="15"/>
      <c r="AB24" s="15"/>
      <c r="AC24" s="14"/>
    </row>
    <row r="25" spans="1:29" s="13" customFormat="1" ht="12.75" customHeight="1" x14ac:dyDescent="0.2">
      <c r="A25" s="26" t="s">
        <v>52</v>
      </c>
      <c r="B25" s="63">
        <v>70</v>
      </c>
      <c r="C25" s="64">
        <f t="shared" si="4"/>
        <v>14</v>
      </c>
      <c r="D25" s="63">
        <v>0</v>
      </c>
      <c r="E25" s="64">
        <f t="shared" si="5"/>
        <v>14</v>
      </c>
      <c r="F25" s="63">
        <v>0</v>
      </c>
      <c r="G25" s="64">
        <f t="shared" si="6"/>
        <v>7</v>
      </c>
      <c r="H25" s="63">
        <v>0</v>
      </c>
      <c r="I25" s="64">
        <f t="shared" si="7"/>
        <v>3</v>
      </c>
      <c r="J25" s="63">
        <v>0</v>
      </c>
      <c r="K25" s="63">
        <v>0</v>
      </c>
      <c r="L25" s="63">
        <v>16</v>
      </c>
      <c r="M25" s="63">
        <v>0</v>
      </c>
      <c r="N25" s="63">
        <v>86</v>
      </c>
      <c r="T25" s="14"/>
      <c r="U25" s="15"/>
      <c r="V25" s="15"/>
      <c r="W25" s="15"/>
      <c r="X25" s="15"/>
      <c r="Y25" s="15"/>
      <c r="Z25" s="15"/>
      <c r="AA25" s="15"/>
      <c r="AB25" s="15"/>
      <c r="AC25" s="14"/>
    </row>
    <row r="26" spans="1:29" s="13" customFormat="1" ht="12.75" customHeight="1" x14ac:dyDescent="0.2">
      <c r="A26" s="26" t="s">
        <v>53</v>
      </c>
      <c r="B26" s="63">
        <v>665</v>
      </c>
      <c r="C26" s="64">
        <f t="shared" si="4"/>
        <v>1</v>
      </c>
      <c r="D26" s="63">
        <v>-5</v>
      </c>
      <c r="E26" s="64">
        <f t="shared" si="5"/>
        <v>21</v>
      </c>
      <c r="F26" s="63">
        <v>0</v>
      </c>
      <c r="G26" s="64">
        <f t="shared" si="6"/>
        <v>7</v>
      </c>
      <c r="H26" s="63">
        <v>0</v>
      </c>
      <c r="I26" s="64">
        <f t="shared" si="7"/>
        <v>3</v>
      </c>
      <c r="J26" s="63">
        <v>7</v>
      </c>
      <c r="K26" s="63">
        <v>5</v>
      </c>
      <c r="L26" s="63">
        <v>8</v>
      </c>
      <c r="M26" s="63">
        <v>0</v>
      </c>
      <c r="N26" s="63">
        <v>680</v>
      </c>
      <c r="T26" s="14"/>
      <c r="U26" s="15"/>
      <c r="V26" s="15"/>
      <c r="W26" s="15"/>
      <c r="X26" s="15"/>
      <c r="Y26" s="15"/>
      <c r="Z26" s="15"/>
      <c r="AA26" s="15"/>
      <c r="AB26" s="15"/>
      <c r="AC26" s="14"/>
    </row>
    <row r="27" spans="1:29" s="13" customFormat="1" ht="12.75" customHeight="1" x14ac:dyDescent="0.2">
      <c r="A27" s="26" t="s">
        <v>54</v>
      </c>
      <c r="B27" s="63">
        <v>7</v>
      </c>
      <c r="C27" s="64">
        <f t="shared" si="4"/>
        <v>19</v>
      </c>
      <c r="D27" s="63">
        <v>0</v>
      </c>
      <c r="E27" s="64">
        <f t="shared" si="5"/>
        <v>14</v>
      </c>
      <c r="F27" s="63">
        <v>0</v>
      </c>
      <c r="G27" s="64">
        <f t="shared" si="6"/>
        <v>7</v>
      </c>
      <c r="H27" s="63">
        <v>0</v>
      </c>
      <c r="I27" s="64">
        <f t="shared" si="7"/>
        <v>3</v>
      </c>
      <c r="J27" s="63">
        <v>0</v>
      </c>
      <c r="K27" s="63">
        <v>0</v>
      </c>
      <c r="L27" s="63">
        <v>0</v>
      </c>
      <c r="M27" s="63">
        <v>0</v>
      </c>
      <c r="N27" s="63">
        <v>7</v>
      </c>
      <c r="T27" s="14"/>
      <c r="U27" s="15"/>
      <c r="V27" s="15"/>
      <c r="W27" s="15"/>
      <c r="X27" s="15"/>
      <c r="Y27" s="15"/>
      <c r="Z27" s="15"/>
      <c r="AA27" s="15"/>
      <c r="AB27" s="15"/>
      <c r="AC27" s="14"/>
    </row>
    <row r="28" spans="1:29" s="13" customFormat="1" ht="12.75" customHeight="1" x14ac:dyDescent="0.2">
      <c r="A28" s="26" t="s">
        <v>55</v>
      </c>
      <c r="B28" s="63">
        <v>17</v>
      </c>
      <c r="C28" s="64">
        <f t="shared" si="4"/>
        <v>17</v>
      </c>
      <c r="D28" s="63">
        <v>13</v>
      </c>
      <c r="E28" s="64">
        <f t="shared" si="5"/>
        <v>9</v>
      </c>
      <c r="F28" s="63">
        <v>0</v>
      </c>
      <c r="G28" s="64">
        <f t="shared" si="6"/>
        <v>7</v>
      </c>
      <c r="H28" s="63">
        <v>0</v>
      </c>
      <c r="I28" s="64">
        <f t="shared" si="7"/>
        <v>3</v>
      </c>
      <c r="J28" s="63">
        <v>0</v>
      </c>
      <c r="K28" s="63">
        <v>0</v>
      </c>
      <c r="L28" s="63">
        <v>0</v>
      </c>
      <c r="M28" s="63">
        <v>0</v>
      </c>
      <c r="N28" s="63">
        <v>30</v>
      </c>
      <c r="T28" s="14"/>
      <c r="U28" s="15"/>
      <c r="V28" s="15"/>
      <c r="W28" s="15"/>
      <c r="X28" s="15"/>
      <c r="Y28" s="15"/>
      <c r="Z28" s="15"/>
      <c r="AA28" s="15"/>
      <c r="AB28" s="15"/>
      <c r="AC28" s="14"/>
    </row>
    <row r="29" spans="1:29" s="13" customFormat="1" ht="12.75" customHeight="1" x14ac:dyDescent="0.2">
      <c r="A29" s="26" t="s">
        <v>56</v>
      </c>
      <c r="B29" s="63">
        <v>3</v>
      </c>
      <c r="C29" s="64">
        <f t="shared" si="4"/>
        <v>20</v>
      </c>
      <c r="D29" s="63">
        <v>0</v>
      </c>
      <c r="E29" s="64">
        <f t="shared" si="5"/>
        <v>14</v>
      </c>
      <c r="F29" s="63">
        <v>0</v>
      </c>
      <c r="G29" s="64">
        <f t="shared" si="6"/>
        <v>7</v>
      </c>
      <c r="H29" s="63">
        <v>0</v>
      </c>
      <c r="I29" s="64">
        <f t="shared" si="7"/>
        <v>3</v>
      </c>
      <c r="J29" s="63">
        <v>0</v>
      </c>
      <c r="K29" s="63">
        <v>11</v>
      </c>
      <c r="L29" s="63">
        <v>0</v>
      </c>
      <c r="M29" s="63">
        <v>0</v>
      </c>
      <c r="N29" s="63">
        <v>14</v>
      </c>
      <c r="T29" s="14"/>
      <c r="U29" s="15"/>
      <c r="V29" s="15"/>
      <c r="W29" s="15"/>
      <c r="X29" s="15"/>
      <c r="Y29" s="15"/>
      <c r="Z29" s="15"/>
      <c r="AA29" s="15"/>
      <c r="AB29" s="15"/>
      <c r="AC29" s="14"/>
    </row>
    <row r="30" spans="1:29" s="18" customFormat="1" ht="16.5" customHeight="1" x14ac:dyDescent="0.2">
      <c r="A30" s="54" t="s">
        <v>6</v>
      </c>
      <c r="B30" s="68">
        <f>AVERAGE(B6:B29)</f>
        <v>169.04761904761904</v>
      </c>
      <c r="C30" s="69"/>
      <c r="D30" s="68">
        <f>AVERAGE(D6:D29)</f>
        <v>14.904761904761905</v>
      </c>
      <c r="E30" s="69"/>
      <c r="F30" s="68">
        <f>AVERAGE(F6:F29)</f>
        <v>28.904761904761905</v>
      </c>
      <c r="G30" s="69"/>
      <c r="H30" s="68">
        <f>AVERAGE(H6:H29)</f>
        <v>1.2857142857142858</v>
      </c>
      <c r="I30" s="69"/>
      <c r="J30" s="68">
        <f>AVERAGE(J6:J29)</f>
        <v>59.476190476190474</v>
      </c>
      <c r="K30" s="68">
        <f>AVERAGE(K6:K29)</f>
        <v>3.2380952380952381</v>
      </c>
      <c r="L30" s="68">
        <f>AVERAGE(L6:L29)</f>
        <v>8.7619047619047628</v>
      </c>
      <c r="M30" s="68">
        <f>AVERAGE(M6:M29)</f>
        <v>4.7142857142857144</v>
      </c>
      <c r="N30" s="68">
        <f>AVERAGE(N6:N19,N22:N29)</f>
        <v>307.31578947368422</v>
      </c>
    </row>
    <row r="31" spans="1:29" x14ac:dyDescent="0.2">
      <c r="C31" s="9"/>
      <c r="E31" s="9"/>
      <c r="G31" s="9"/>
      <c r="I31" s="9"/>
    </row>
  </sheetData>
  <phoneticPr fontId="0" type="noConversion"/>
  <pageMargins left="0.19685039370078741" right="0.19685039370078741" top="0.23622047244094491" bottom="0.47244094488188981" header="0.15748031496062992" footer="0.15748031496062992"/>
  <pageSetup paperSize="9" scale="97" orientation="landscape" horizontalDpi="4294967292" r:id="rId1"/>
  <headerFooter alignWithMargins="0">
    <oddFooter>&amp;L&amp;8HESA Academic Cost Centre Data
Peer Group Comparison: Research Income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workbookViewId="0"/>
  </sheetViews>
  <sheetFormatPr defaultRowHeight="12.75" x14ac:dyDescent="0.2"/>
  <cols>
    <col min="1" max="1" width="44.42578125" style="5" bestFit="1" customWidth="1"/>
    <col min="2" max="5" width="9.140625" style="5" customWidth="1"/>
    <col min="6" max="9" width="10" style="5" customWidth="1"/>
    <col min="10" max="10" width="8.85546875" style="5" customWidth="1"/>
    <col min="11" max="11" width="9.28515625" style="5" customWidth="1"/>
    <col min="12" max="12" width="9.5703125" style="5" customWidth="1"/>
    <col min="13" max="13" width="10.42578125" style="5" customWidth="1"/>
    <col min="14" max="16384" width="9.140625" style="5"/>
  </cols>
  <sheetData>
    <row r="1" spans="1:13" s="81" customFormat="1" ht="15.75" x14ac:dyDescent="0.25">
      <c r="A1" s="4" t="s">
        <v>13</v>
      </c>
    </row>
    <row r="2" spans="1:13" s="82" customFormat="1" ht="15" x14ac:dyDescent="0.25">
      <c r="A2" s="6" t="s">
        <v>61</v>
      </c>
    </row>
    <row r="3" spans="1:13" x14ac:dyDescent="0.2">
      <c r="A3" s="19"/>
      <c r="B3" s="20"/>
      <c r="C3" s="20"/>
      <c r="D3" s="20"/>
      <c r="E3" s="20"/>
      <c r="F3" s="20"/>
      <c r="G3" s="20"/>
      <c r="H3" s="20"/>
      <c r="I3" s="20"/>
      <c r="J3" s="20"/>
      <c r="K3" s="20"/>
      <c r="L3" s="20"/>
    </row>
    <row r="4" spans="1:13" x14ac:dyDescent="0.2">
      <c r="A4" s="39"/>
      <c r="B4" s="88" t="s">
        <v>62</v>
      </c>
      <c r="C4" s="89"/>
      <c r="D4" s="89"/>
      <c r="E4" s="90"/>
      <c r="F4" s="91" t="s">
        <v>63</v>
      </c>
      <c r="G4" s="92"/>
      <c r="H4" s="92"/>
      <c r="I4" s="93"/>
      <c r="J4" s="91" t="s">
        <v>64</v>
      </c>
      <c r="K4" s="93"/>
      <c r="L4" s="88" t="s">
        <v>65</v>
      </c>
      <c r="M4" s="90"/>
    </row>
    <row r="5" spans="1:13" ht="60" x14ac:dyDescent="0.2">
      <c r="A5" s="57"/>
      <c r="B5" s="72" t="s">
        <v>66</v>
      </c>
      <c r="C5" s="72" t="s">
        <v>23</v>
      </c>
      <c r="D5" s="72" t="s">
        <v>67</v>
      </c>
      <c r="E5" s="72" t="s">
        <v>22</v>
      </c>
      <c r="F5" s="77" t="s">
        <v>68</v>
      </c>
      <c r="G5" s="77" t="s">
        <v>69</v>
      </c>
      <c r="H5" s="77" t="s">
        <v>70</v>
      </c>
      <c r="I5" s="77" t="s">
        <v>71</v>
      </c>
      <c r="J5" s="72" t="s">
        <v>72</v>
      </c>
      <c r="K5" s="77" t="s">
        <v>73</v>
      </c>
      <c r="L5" s="77" t="s">
        <v>74</v>
      </c>
      <c r="M5" s="77" t="s">
        <v>24</v>
      </c>
    </row>
    <row r="6" spans="1:13" x14ac:dyDescent="0.2">
      <c r="A6" s="73"/>
      <c r="B6" s="74"/>
      <c r="C6" s="74"/>
      <c r="D6" s="74"/>
      <c r="E6" s="74"/>
      <c r="F6" s="75"/>
      <c r="G6" s="75"/>
      <c r="H6" s="75"/>
      <c r="I6" s="75"/>
      <c r="J6" s="75" t="s">
        <v>25</v>
      </c>
      <c r="K6" s="75" t="s">
        <v>26</v>
      </c>
      <c r="L6" s="75" t="s">
        <v>75</v>
      </c>
      <c r="M6" s="75" t="s">
        <v>21</v>
      </c>
    </row>
    <row r="7" spans="1:13" x14ac:dyDescent="0.2">
      <c r="A7" s="78" t="s">
        <v>33</v>
      </c>
      <c r="B7" s="70">
        <f>'Student FTE'!H5</f>
        <v>444</v>
      </c>
      <c r="C7" s="70">
        <f>'Student FTE'!B5</f>
        <v>61</v>
      </c>
      <c r="D7" s="70">
        <f>'Student FTE'!D5</f>
        <v>47</v>
      </c>
      <c r="E7" s="70">
        <f>'Student FTE'!K5</f>
        <v>552</v>
      </c>
      <c r="F7" s="70">
        <f>'Academic Staff FTE'!E6</f>
        <v>1</v>
      </c>
      <c r="G7" s="70">
        <f>'Academic Staff FTE'!J6</f>
        <v>1</v>
      </c>
      <c r="H7" s="70">
        <f>'Academic Staff FTE'!O6</f>
        <v>30</v>
      </c>
      <c r="I7" s="70">
        <f>'Academic Staff FTE'!Q6</f>
        <v>32</v>
      </c>
      <c r="J7" s="71">
        <f>(B7+D7)/(F7+H7)</f>
        <v>15.838709677419354</v>
      </c>
      <c r="K7" s="71">
        <f>C7/H7</f>
        <v>2.0333333333333332</v>
      </c>
      <c r="L7" s="70">
        <f>'Research Income'!N6/Summary!H7</f>
        <v>19.066666666666666</v>
      </c>
      <c r="M7" s="70">
        <f>'Research Income'!N6</f>
        <v>572</v>
      </c>
    </row>
    <row r="8" spans="1:13" x14ac:dyDescent="0.2">
      <c r="A8" s="78" t="s">
        <v>34</v>
      </c>
      <c r="B8" s="70">
        <f>'Student FTE'!H6</f>
        <v>285</v>
      </c>
      <c r="C8" s="70">
        <f>'Student FTE'!B6</f>
        <v>37</v>
      </c>
      <c r="D8" s="70">
        <f>'Student FTE'!D6</f>
        <v>0</v>
      </c>
      <c r="E8" s="70">
        <f>'Student FTE'!K6</f>
        <v>322</v>
      </c>
      <c r="F8" s="70">
        <f>'Academic Staff FTE'!E7</f>
        <v>6</v>
      </c>
      <c r="G8" s="70">
        <f>'Academic Staff FTE'!J7</f>
        <v>0</v>
      </c>
      <c r="H8" s="70">
        <f>'Academic Staff FTE'!O7</f>
        <v>20</v>
      </c>
      <c r="I8" s="70">
        <f>'Academic Staff FTE'!Q7</f>
        <v>26</v>
      </c>
      <c r="J8" s="71">
        <f t="shared" ref="J8:J30" si="0">(B8+D8)/(F8+H8)</f>
        <v>10.961538461538462</v>
      </c>
      <c r="K8" s="71">
        <f t="shared" ref="K8:K30" si="1">C8/H8</f>
        <v>1.85</v>
      </c>
      <c r="L8" s="70">
        <f>'Research Income'!N7/Summary!H8</f>
        <v>7.15</v>
      </c>
      <c r="M8" s="70">
        <f>'Research Income'!N7</f>
        <v>143</v>
      </c>
    </row>
    <row r="9" spans="1:13" x14ac:dyDescent="0.2">
      <c r="A9" s="78" t="s">
        <v>35</v>
      </c>
      <c r="B9" s="70">
        <f>'Student FTE'!H7</f>
        <v>274</v>
      </c>
      <c r="C9" s="70">
        <f>'Student FTE'!B7</f>
        <v>41</v>
      </c>
      <c r="D9" s="70">
        <f>'Student FTE'!D7</f>
        <v>113</v>
      </c>
      <c r="E9" s="70">
        <f>'Student FTE'!K7</f>
        <v>428</v>
      </c>
      <c r="F9" s="70">
        <f>'Academic Staff FTE'!E8</f>
        <v>7</v>
      </c>
      <c r="G9" s="70">
        <f>'Academic Staff FTE'!J8</f>
        <v>2</v>
      </c>
      <c r="H9" s="70">
        <f>'Academic Staff FTE'!O8</f>
        <v>17</v>
      </c>
      <c r="I9" s="70">
        <f>'Academic Staff FTE'!Q8</f>
        <v>26</v>
      </c>
      <c r="J9" s="71">
        <f t="shared" si="0"/>
        <v>16.125</v>
      </c>
      <c r="K9" s="71">
        <f t="shared" si="1"/>
        <v>2.4117647058823528</v>
      </c>
      <c r="L9" s="70">
        <f>'Research Income'!N8/Summary!H9</f>
        <v>0</v>
      </c>
      <c r="M9" s="70">
        <f>'Research Income'!N8</f>
        <v>0</v>
      </c>
    </row>
    <row r="10" spans="1:13" x14ac:dyDescent="0.2">
      <c r="A10" s="78" t="s">
        <v>36</v>
      </c>
      <c r="B10" s="70">
        <f>'Student FTE'!H8</f>
        <v>188</v>
      </c>
      <c r="C10" s="70">
        <f>'Student FTE'!B8</f>
        <v>42</v>
      </c>
      <c r="D10" s="70">
        <f>'Student FTE'!D8</f>
        <v>6</v>
      </c>
      <c r="E10" s="70">
        <f>'Student FTE'!K8</f>
        <v>236</v>
      </c>
      <c r="F10" s="70">
        <f>'Academic Staff FTE'!E9</f>
        <v>0</v>
      </c>
      <c r="G10" s="70">
        <f>'Academic Staff FTE'!J9</f>
        <v>4</v>
      </c>
      <c r="H10" s="70">
        <f>'Academic Staff FTE'!O9</f>
        <v>13</v>
      </c>
      <c r="I10" s="70">
        <f>'Academic Staff FTE'!Q9</f>
        <v>17</v>
      </c>
      <c r="J10" s="71">
        <f t="shared" si="0"/>
        <v>14.923076923076923</v>
      </c>
      <c r="K10" s="71">
        <f t="shared" si="1"/>
        <v>3.2307692307692308</v>
      </c>
      <c r="L10" s="70">
        <f>'Research Income'!N9/Summary!H10</f>
        <v>61.230769230769234</v>
      </c>
      <c r="M10" s="70">
        <f>'Research Income'!N9</f>
        <v>796</v>
      </c>
    </row>
    <row r="11" spans="1:13" x14ac:dyDescent="0.2">
      <c r="A11" s="78" t="s">
        <v>37</v>
      </c>
      <c r="B11" s="70">
        <f>'Student FTE'!H9</f>
        <v>210</v>
      </c>
      <c r="C11" s="70">
        <f>'Student FTE'!B9</f>
        <v>15</v>
      </c>
      <c r="D11" s="70">
        <f>'Student FTE'!D9</f>
        <v>16</v>
      </c>
      <c r="E11" s="70">
        <f>'Student FTE'!K9</f>
        <v>241</v>
      </c>
      <c r="F11" s="70">
        <f>'Academic Staff FTE'!E10</f>
        <v>3</v>
      </c>
      <c r="G11" s="70">
        <f>'Academic Staff FTE'!J10</f>
        <v>0</v>
      </c>
      <c r="H11" s="70">
        <f>'Academic Staff FTE'!O10</f>
        <v>12</v>
      </c>
      <c r="I11" s="70">
        <f>'Academic Staff FTE'!Q10</f>
        <v>15</v>
      </c>
      <c r="J11" s="71">
        <f t="shared" si="0"/>
        <v>15.066666666666666</v>
      </c>
      <c r="K11" s="71">
        <f t="shared" si="1"/>
        <v>1.25</v>
      </c>
      <c r="L11" s="70">
        <f>'Research Income'!N10/Summary!H11</f>
        <v>10.916666666666666</v>
      </c>
      <c r="M11" s="70">
        <f>'Research Income'!N10</f>
        <v>131</v>
      </c>
    </row>
    <row r="12" spans="1:13" x14ac:dyDescent="0.2">
      <c r="A12" s="78" t="s">
        <v>38</v>
      </c>
      <c r="B12" s="70">
        <f>'Student FTE'!H10</f>
        <v>135</v>
      </c>
      <c r="C12" s="70">
        <f>'Student FTE'!B10</f>
        <v>27</v>
      </c>
      <c r="D12" s="70">
        <f>'Student FTE'!D10</f>
        <v>17</v>
      </c>
      <c r="E12" s="70">
        <f>'Student FTE'!K10</f>
        <v>179</v>
      </c>
      <c r="F12" s="70">
        <f>'Academic Staff FTE'!E11</f>
        <v>1</v>
      </c>
      <c r="G12" s="70">
        <f>'Academic Staff FTE'!J11</f>
        <v>1</v>
      </c>
      <c r="H12" s="70">
        <f>'Academic Staff FTE'!O11</f>
        <v>11</v>
      </c>
      <c r="I12" s="70">
        <f>'Academic Staff FTE'!Q11</f>
        <v>13</v>
      </c>
      <c r="J12" s="71">
        <f t="shared" si="0"/>
        <v>12.666666666666666</v>
      </c>
      <c r="K12" s="71">
        <f t="shared" si="1"/>
        <v>2.4545454545454546</v>
      </c>
      <c r="L12" s="70">
        <f>'Research Income'!N11/Summary!H12</f>
        <v>6.2727272727272725</v>
      </c>
      <c r="M12" s="70">
        <f>'Research Income'!N11</f>
        <v>69</v>
      </c>
    </row>
    <row r="13" spans="1:13" x14ac:dyDescent="0.2">
      <c r="A13" s="79" t="s">
        <v>39</v>
      </c>
      <c r="B13" s="70">
        <f>'Student FTE'!H11</f>
        <v>988</v>
      </c>
      <c r="C13" s="70">
        <f>'Student FTE'!B11</f>
        <v>37</v>
      </c>
      <c r="D13" s="70">
        <f>'Student FTE'!D11</f>
        <v>179</v>
      </c>
      <c r="E13" s="70">
        <f>'Student FTE'!K11</f>
        <v>1204</v>
      </c>
      <c r="F13" s="70">
        <f>'Academic Staff FTE'!E12</f>
        <v>4</v>
      </c>
      <c r="G13" s="70">
        <f>'Academic Staff FTE'!J12</f>
        <v>6</v>
      </c>
      <c r="H13" s="70">
        <f>'Academic Staff FTE'!O12</f>
        <v>66</v>
      </c>
      <c r="I13" s="70">
        <f>'Academic Staff FTE'!Q12</f>
        <v>76</v>
      </c>
      <c r="J13" s="71">
        <f t="shared" si="0"/>
        <v>16.671428571428571</v>
      </c>
      <c r="K13" s="71">
        <f t="shared" si="1"/>
        <v>0.56060606060606055</v>
      </c>
      <c r="L13" s="70">
        <f>'Research Income'!N12/Summary!H13</f>
        <v>10.333333333333334</v>
      </c>
      <c r="M13" s="70">
        <f>'Research Income'!N12</f>
        <v>682</v>
      </c>
    </row>
    <row r="14" spans="1:13" x14ac:dyDescent="0.2">
      <c r="A14" s="78" t="s">
        <v>40</v>
      </c>
      <c r="B14" s="70">
        <f>'Student FTE'!H12</f>
        <v>334</v>
      </c>
      <c r="C14" s="70">
        <f>'Student FTE'!B12</f>
        <v>31</v>
      </c>
      <c r="D14" s="70">
        <f>'Student FTE'!D12</f>
        <v>22</v>
      </c>
      <c r="E14" s="70">
        <f>'Student FTE'!K12</f>
        <v>387</v>
      </c>
      <c r="F14" s="70">
        <f>'Academic Staff FTE'!E13</f>
        <v>4</v>
      </c>
      <c r="G14" s="70">
        <f>'Academic Staff FTE'!J13</f>
        <v>2</v>
      </c>
      <c r="H14" s="70">
        <f>'Academic Staff FTE'!O13</f>
        <v>14</v>
      </c>
      <c r="I14" s="70">
        <f>'Academic Staff FTE'!Q13</f>
        <v>20</v>
      </c>
      <c r="J14" s="71">
        <f t="shared" si="0"/>
        <v>19.777777777777779</v>
      </c>
      <c r="K14" s="71">
        <f t="shared" si="1"/>
        <v>2.2142857142857144</v>
      </c>
      <c r="L14" s="70">
        <f>'Research Income'!N13/Summary!H14</f>
        <v>21</v>
      </c>
      <c r="M14" s="70">
        <f>'Research Income'!N13</f>
        <v>294</v>
      </c>
    </row>
    <row r="15" spans="1:13" x14ac:dyDescent="0.2">
      <c r="A15" s="78" t="s">
        <v>41</v>
      </c>
      <c r="B15" s="70">
        <f>'Student FTE'!H13</f>
        <v>420</v>
      </c>
      <c r="C15" s="70">
        <f>'Student FTE'!B13</f>
        <v>68</v>
      </c>
      <c r="D15" s="70">
        <f>'Student FTE'!D13</f>
        <v>48</v>
      </c>
      <c r="E15" s="70">
        <f>'Student FTE'!K13</f>
        <v>536</v>
      </c>
      <c r="F15" s="70">
        <f>'Academic Staff FTE'!E14</f>
        <v>1</v>
      </c>
      <c r="G15" s="70">
        <f>'Academic Staff FTE'!J14</f>
        <v>1</v>
      </c>
      <c r="H15" s="70">
        <f>'Academic Staff FTE'!O14</f>
        <v>22</v>
      </c>
      <c r="I15" s="70">
        <f>'Academic Staff FTE'!Q14</f>
        <v>24</v>
      </c>
      <c r="J15" s="71">
        <f t="shared" si="0"/>
        <v>20.347826086956523</v>
      </c>
      <c r="K15" s="71">
        <f t="shared" si="1"/>
        <v>3.0909090909090908</v>
      </c>
      <c r="L15" s="70">
        <f>'Research Income'!N14/Summary!H15</f>
        <v>9.9090909090909083</v>
      </c>
      <c r="M15" s="70">
        <f>'Research Income'!N14</f>
        <v>218</v>
      </c>
    </row>
    <row r="16" spans="1:13" x14ac:dyDescent="0.2">
      <c r="A16" s="78" t="s">
        <v>42</v>
      </c>
      <c r="B16" s="70"/>
      <c r="C16" s="70"/>
      <c r="D16" s="70"/>
      <c r="E16" s="70"/>
      <c r="F16" s="70"/>
      <c r="G16" s="70"/>
      <c r="H16" s="70"/>
      <c r="I16" s="70"/>
      <c r="J16" s="71"/>
      <c r="K16" s="71"/>
      <c r="L16" s="70"/>
      <c r="M16" s="70"/>
    </row>
    <row r="17" spans="1:13" x14ac:dyDescent="0.2">
      <c r="A17" s="30" t="s">
        <v>43</v>
      </c>
      <c r="B17" s="70">
        <f>'Student FTE'!H15</f>
        <v>115</v>
      </c>
      <c r="C17" s="70">
        <f>'Student FTE'!B15</f>
        <v>38</v>
      </c>
      <c r="D17" s="70">
        <f>'Student FTE'!D15</f>
        <v>28</v>
      </c>
      <c r="E17" s="70">
        <f>'Student FTE'!K15</f>
        <v>181</v>
      </c>
      <c r="F17" s="70">
        <f>'Academic Staff FTE'!E16</f>
        <v>1</v>
      </c>
      <c r="G17" s="70">
        <f>'Academic Staff FTE'!J16</f>
        <v>5</v>
      </c>
      <c r="H17" s="70">
        <f>'Academic Staff FTE'!O16</f>
        <v>12</v>
      </c>
      <c r="I17" s="70">
        <f>'Academic Staff FTE'!Q16</f>
        <v>18</v>
      </c>
      <c r="J17" s="71">
        <f t="shared" si="0"/>
        <v>11</v>
      </c>
      <c r="K17" s="71">
        <f t="shared" si="1"/>
        <v>3.1666666666666665</v>
      </c>
      <c r="L17" s="70">
        <f>'Research Income'!N16/Summary!H17</f>
        <v>35.75</v>
      </c>
      <c r="M17" s="70">
        <f>'Research Income'!N16</f>
        <v>429</v>
      </c>
    </row>
    <row r="18" spans="1:13" x14ac:dyDescent="0.2">
      <c r="A18" s="78" t="s">
        <v>44</v>
      </c>
      <c r="B18" s="70">
        <f>'Student FTE'!H16</f>
        <v>2169</v>
      </c>
      <c r="C18" s="70">
        <f>'Student FTE'!B16</f>
        <v>97</v>
      </c>
      <c r="D18" s="70">
        <f>'Student FTE'!D16</f>
        <v>156</v>
      </c>
      <c r="E18" s="70">
        <f>'Student FTE'!K16</f>
        <v>2422</v>
      </c>
      <c r="F18" s="70">
        <f>'Academic Staff FTE'!E17</f>
        <v>27</v>
      </c>
      <c r="G18" s="70">
        <f>'Academic Staff FTE'!J17</f>
        <v>9</v>
      </c>
      <c r="H18" s="70">
        <f>'Academic Staff FTE'!O17</f>
        <v>73</v>
      </c>
      <c r="I18" s="70">
        <f>'Academic Staff FTE'!Q17</f>
        <v>109</v>
      </c>
      <c r="J18" s="71">
        <f t="shared" si="0"/>
        <v>23.25</v>
      </c>
      <c r="K18" s="71">
        <f t="shared" si="1"/>
        <v>1.3287671232876712</v>
      </c>
      <c r="L18" s="70">
        <f>'Research Income'!N17/Summary!H18</f>
        <v>4.8767123287671232</v>
      </c>
      <c r="M18" s="70">
        <f>'Research Income'!N17</f>
        <v>356</v>
      </c>
    </row>
    <row r="19" spans="1:13" x14ac:dyDescent="0.2">
      <c r="A19" s="78" t="s">
        <v>45</v>
      </c>
      <c r="B19" s="70">
        <f>'Student FTE'!H17</f>
        <v>213</v>
      </c>
      <c r="C19" s="70">
        <f>'Student FTE'!B17</f>
        <v>14</v>
      </c>
      <c r="D19" s="70">
        <f>'Student FTE'!D17</f>
        <v>37</v>
      </c>
      <c r="E19" s="70">
        <f>'Student FTE'!K17</f>
        <v>264</v>
      </c>
      <c r="F19" s="70">
        <f>'Academic Staff FTE'!E18</f>
        <v>1</v>
      </c>
      <c r="G19" s="70">
        <f>'Academic Staff FTE'!J18</f>
        <v>1</v>
      </c>
      <c r="H19" s="70">
        <f>'Academic Staff FTE'!O18</f>
        <v>13</v>
      </c>
      <c r="I19" s="70">
        <f>'Academic Staff FTE'!Q18</f>
        <v>15</v>
      </c>
      <c r="J19" s="71">
        <f t="shared" si="0"/>
        <v>17.857142857142858</v>
      </c>
      <c r="K19" s="71">
        <f t="shared" si="1"/>
        <v>1.0769230769230769</v>
      </c>
      <c r="L19" s="70">
        <f>'Research Income'!N18/Summary!H19</f>
        <v>6.9230769230769234</v>
      </c>
      <c r="M19" s="70">
        <f>'Research Income'!N18</f>
        <v>90</v>
      </c>
    </row>
    <row r="20" spans="1:13" x14ac:dyDescent="0.2">
      <c r="A20" s="78" t="s">
        <v>46</v>
      </c>
      <c r="B20" s="70"/>
      <c r="C20" s="70"/>
      <c r="D20" s="70"/>
      <c r="E20" s="70"/>
      <c r="F20" s="70"/>
      <c r="G20" s="70"/>
      <c r="H20" s="70"/>
      <c r="I20" s="70"/>
      <c r="J20" s="71"/>
      <c r="K20" s="71"/>
      <c r="L20" s="70"/>
      <c r="M20" s="70"/>
    </row>
    <row r="21" spans="1:13" s="83" customFormat="1" x14ac:dyDescent="0.2">
      <c r="A21" s="31" t="s">
        <v>47</v>
      </c>
      <c r="B21" s="32">
        <f>'Student FTE'!H19</f>
        <v>385</v>
      </c>
      <c r="C21" s="32">
        <f>'Student FTE'!B19</f>
        <v>34</v>
      </c>
      <c r="D21" s="32">
        <f>'Student FTE'!D19</f>
        <v>31</v>
      </c>
      <c r="E21" s="32">
        <f>'Student FTE'!K19</f>
        <v>450</v>
      </c>
      <c r="F21" s="32">
        <f>'Academic Staff FTE'!E20</f>
        <v>2</v>
      </c>
      <c r="G21" s="32">
        <f>'Academic Staff FTE'!J20</f>
        <v>1</v>
      </c>
      <c r="H21" s="32">
        <f>'Academic Staff FTE'!O20</f>
        <v>24</v>
      </c>
      <c r="I21" s="32">
        <f>'Academic Staff FTE'!Q20</f>
        <v>27</v>
      </c>
      <c r="J21" s="76">
        <f t="shared" si="0"/>
        <v>16</v>
      </c>
      <c r="K21" s="76">
        <f t="shared" si="1"/>
        <v>1.4166666666666667</v>
      </c>
      <c r="L21" s="32">
        <f>'Research Income'!N20/Summary!H21</f>
        <v>4.25</v>
      </c>
      <c r="M21" s="32">
        <f>'Research Income'!N20</f>
        <v>102</v>
      </c>
    </row>
    <row r="22" spans="1:13" x14ac:dyDescent="0.2">
      <c r="A22" s="78" t="s">
        <v>48</v>
      </c>
      <c r="B22" s="70">
        <f>'Student FTE'!H20</f>
        <v>619</v>
      </c>
      <c r="C22" s="70">
        <f>'Student FTE'!B20</f>
        <v>79</v>
      </c>
      <c r="D22" s="70">
        <f>'Student FTE'!D20</f>
        <v>178</v>
      </c>
      <c r="E22" s="70">
        <f>'Student FTE'!K20</f>
        <v>876</v>
      </c>
      <c r="F22" s="70">
        <f>'Academic Staff FTE'!E21</f>
        <v>9</v>
      </c>
      <c r="G22" s="70">
        <f>'Academic Staff FTE'!J21</f>
        <v>6</v>
      </c>
      <c r="H22" s="70">
        <f>'Academic Staff FTE'!O21</f>
        <v>49</v>
      </c>
      <c r="I22" s="70">
        <f>'Academic Staff FTE'!Q21</f>
        <v>64</v>
      </c>
      <c r="J22" s="71">
        <f t="shared" si="0"/>
        <v>13.741379310344827</v>
      </c>
      <c r="K22" s="71">
        <f t="shared" si="1"/>
        <v>1.6122448979591837</v>
      </c>
      <c r="L22" s="70">
        <f>'Research Income'!N21/Summary!H22</f>
        <v>3.1836734693877551</v>
      </c>
      <c r="M22" s="70">
        <f>'Research Income'!N21</f>
        <v>156</v>
      </c>
    </row>
    <row r="23" spans="1:13" s="7" customFormat="1" x14ac:dyDescent="0.2">
      <c r="A23" s="78" t="s">
        <v>49</v>
      </c>
      <c r="B23" s="70">
        <f>'Student FTE'!H21</f>
        <v>146</v>
      </c>
      <c r="C23" s="70">
        <f>'Student FTE'!B21</f>
        <v>5</v>
      </c>
      <c r="D23" s="70">
        <f>'Student FTE'!D21</f>
        <v>11</v>
      </c>
      <c r="E23" s="70">
        <f>'Student FTE'!K21</f>
        <v>162</v>
      </c>
      <c r="F23" s="70">
        <f>'Academic Staff FTE'!E22</f>
        <v>1</v>
      </c>
      <c r="G23" s="70">
        <f>'Academic Staff FTE'!J22</f>
        <v>1</v>
      </c>
      <c r="H23" s="70">
        <f>'Academic Staff FTE'!O22</f>
        <v>10</v>
      </c>
      <c r="I23" s="70">
        <f>'Academic Staff FTE'!Q22</f>
        <v>12</v>
      </c>
      <c r="J23" s="71">
        <f t="shared" si="0"/>
        <v>14.272727272727273</v>
      </c>
      <c r="K23" s="71">
        <f t="shared" si="1"/>
        <v>0.5</v>
      </c>
      <c r="L23" s="70">
        <f>'Research Income'!N22/Summary!H23</f>
        <v>12.3</v>
      </c>
      <c r="M23" s="70">
        <f>'Research Income'!N22</f>
        <v>123</v>
      </c>
    </row>
    <row r="24" spans="1:13" x14ac:dyDescent="0.2">
      <c r="A24" s="78" t="s">
        <v>50</v>
      </c>
      <c r="B24" s="70">
        <f>'Student FTE'!H22</f>
        <v>300</v>
      </c>
      <c r="C24" s="70">
        <f>'Student FTE'!B22</f>
        <v>58</v>
      </c>
      <c r="D24" s="70">
        <f>'Student FTE'!D22</f>
        <v>36</v>
      </c>
      <c r="E24" s="70">
        <f>'Student FTE'!K22</f>
        <v>394</v>
      </c>
      <c r="F24" s="70">
        <f>'Academic Staff FTE'!E23</f>
        <v>0</v>
      </c>
      <c r="G24" s="70">
        <f>'Academic Staff FTE'!J23</f>
        <v>10</v>
      </c>
      <c r="H24" s="70">
        <f>'Academic Staff FTE'!O23</f>
        <v>20</v>
      </c>
      <c r="I24" s="70">
        <f>'Academic Staff FTE'!Q23</f>
        <v>30</v>
      </c>
      <c r="J24" s="71">
        <f t="shared" si="0"/>
        <v>16.8</v>
      </c>
      <c r="K24" s="71">
        <f t="shared" si="1"/>
        <v>2.9</v>
      </c>
      <c r="L24" s="70">
        <f>'Research Income'!N23/Summary!H24</f>
        <v>33.6</v>
      </c>
      <c r="M24" s="70">
        <f>'Research Income'!N23</f>
        <v>672</v>
      </c>
    </row>
    <row r="25" spans="1:13" x14ac:dyDescent="0.2">
      <c r="A25" s="78" t="s">
        <v>51</v>
      </c>
      <c r="B25" s="70">
        <f>'Student FTE'!H23</f>
        <v>186</v>
      </c>
      <c r="C25" s="70">
        <f>'Student FTE'!B23</f>
        <v>0</v>
      </c>
      <c r="D25" s="70">
        <f>'Student FTE'!D23</f>
        <v>11</v>
      </c>
      <c r="E25" s="70">
        <f>'Student FTE'!K23</f>
        <v>197</v>
      </c>
      <c r="F25" s="70">
        <f>'Academic Staff FTE'!E24</f>
        <v>0</v>
      </c>
      <c r="G25" s="70">
        <f>'Academic Staff FTE'!J24</f>
        <v>1</v>
      </c>
      <c r="H25" s="70">
        <f>'Academic Staff FTE'!O24</f>
        <v>15</v>
      </c>
      <c r="I25" s="70">
        <f>'Academic Staff FTE'!Q24</f>
        <v>16</v>
      </c>
      <c r="J25" s="71">
        <f t="shared" si="0"/>
        <v>13.133333333333333</v>
      </c>
      <c r="K25" s="71">
        <f t="shared" si="1"/>
        <v>0</v>
      </c>
      <c r="L25" s="70">
        <f>'Research Income'!N24/Summary!H25</f>
        <v>29.8</v>
      </c>
      <c r="M25" s="70">
        <f>'Research Income'!N24</f>
        <v>447</v>
      </c>
    </row>
    <row r="26" spans="1:13" x14ac:dyDescent="0.2">
      <c r="A26" s="78" t="s">
        <v>52</v>
      </c>
      <c r="B26" s="70">
        <f>'Student FTE'!H24</f>
        <v>125</v>
      </c>
      <c r="C26" s="70">
        <f>'Student FTE'!B24</f>
        <v>31</v>
      </c>
      <c r="D26" s="70">
        <f>'Student FTE'!D24</f>
        <v>46</v>
      </c>
      <c r="E26" s="70">
        <f>'Student FTE'!K24</f>
        <v>202</v>
      </c>
      <c r="F26" s="70">
        <f>'Academic Staff FTE'!E25</f>
        <v>1</v>
      </c>
      <c r="G26" s="70">
        <f>'Academic Staff FTE'!J25</f>
        <v>0</v>
      </c>
      <c r="H26" s="70">
        <f>'Academic Staff FTE'!O25</f>
        <v>10</v>
      </c>
      <c r="I26" s="70">
        <f>'Academic Staff FTE'!Q25</f>
        <v>11</v>
      </c>
      <c r="J26" s="71">
        <f t="shared" si="0"/>
        <v>15.545454545454545</v>
      </c>
      <c r="K26" s="71">
        <f t="shared" si="1"/>
        <v>3.1</v>
      </c>
      <c r="L26" s="70">
        <f>'Research Income'!N25/Summary!H26</f>
        <v>8.6</v>
      </c>
      <c r="M26" s="70">
        <f>'Research Income'!N25</f>
        <v>86</v>
      </c>
    </row>
    <row r="27" spans="1:13" x14ac:dyDescent="0.2">
      <c r="A27" s="78" t="s">
        <v>53</v>
      </c>
      <c r="B27" s="70">
        <f>'Student FTE'!H25</f>
        <v>1214</v>
      </c>
      <c r="C27" s="70">
        <f>'Student FTE'!B25</f>
        <v>63</v>
      </c>
      <c r="D27" s="70">
        <f>'Student FTE'!D25</f>
        <v>305</v>
      </c>
      <c r="E27" s="70">
        <f>'Student FTE'!K25</f>
        <v>1582</v>
      </c>
      <c r="F27" s="70">
        <f>'Academic Staff FTE'!E26</f>
        <v>52</v>
      </c>
      <c r="G27" s="70">
        <f>'Academic Staff FTE'!J26</f>
        <v>10</v>
      </c>
      <c r="H27" s="70">
        <f>'Academic Staff FTE'!O26</f>
        <v>39</v>
      </c>
      <c r="I27" s="70">
        <f>'Academic Staff FTE'!Q26</f>
        <v>101</v>
      </c>
      <c r="J27" s="71">
        <f t="shared" si="0"/>
        <v>16.692307692307693</v>
      </c>
      <c r="K27" s="71">
        <f t="shared" si="1"/>
        <v>1.6153846153846154</v>
      </c>
      <c r="L27" s="70">
        <f>'Research Income'!N26/Summary!H27</f>
        <v>17.435897435897434</v>
      </c>
      <c r="M27" s="70">
        <f>'Research Income'!N26</f>
        <v>680</v>
      </c>
    </row>
    <row r="28" spans="1:13" x14ac:dyDescent="0.2">
      <c r="A28" s="78" t="s">
        <v>54</v>
      </c>
      <c r="B28" s="70">
        <f>'Student FTE'!H26</f>
        <v>153</v>
      </c>
      <c r="C28" s="70">
        <f>'Student FTE'!B26</f>
        <v>9</v>
      </c>
      <c r="D28" s="70">
        <f>'Student FTE'!D26</f>
        <v>117</v>
      </c>
      <c r="E28" s="70">
        <f>'Student FTE'!K26</f>
        <v>279</v>
      </c>
      <c r="F28" s="70">
        <f>'Academic Staff FTE'!E27</f>
        <v>3</v>
      </c>
      <c r="G28" s="70">
        <f>'Academic Staff FTE'!J27</f>
        <v>0</v>
      </c>
      <c r="H28" s="70">
        <f>'Academic Staff FTE'!O27</f>
        <v>19</v>
      </c>
      <c r="I28" s="70">
        <f>'Academic Staff FTE'!Q27</f>
        <v>22</v>
      </c>
      <c r="J28" s="71">
        <f t="shared" si="0"/>
        <v>12.272727272727273</v>
      </c>
      <c r="K28" s="71">
        <f t="shared" si="1"/>
        <v>0.47368421052631576</v>
      </c>
      <c r="L28" s="70">
        <f>'Research Income'!N27/Summary!H28</f>
        <v>0.36842105263157893</v>
      </c>
      <c r="M28" s="70">
        <f>'Research Income'!N27</f>
        <v>7</v>
      </c>
    </row>
    <row r="29" spans="1:13" x14ac:dyDescent="0.2">
      <c r="A29" s="78" t="s">
        <v>55</v>
      </c>
      <c r="B29" s="70">
        <f>'Student FTE'!H27</f>
        <v>128</v>
      </c>
      <c r="C29" s="70">
        <f>'Student FTE'!B27</f>
        <v>21</v>
      </c>
      <c r="D29" s="70">
        <f>'Student FTE'!D27</f>
        <v>100</v>
      </c>
      <c r="E29" s="70">
        <f>'Student FTE'!K27</f>
        <v>249</v>
      </c>
      <c r="F29" s="70">
        <f>'Academic Staff FTE'!E28</f>
        <v>2</v>
      </c>
      <c r="G29" s="70">
        <f>'Academic Staff FTE'!J28</f>
        <v>0</v>
      </c>
      <c r="H29" s="70">
        <f>'Academic Staff FTE'!O28</f>
        <v>16</v>
      </c>
      <c r="I29" s="70">
        <f>'Academic Staff FTE'!Q28</f>
        <v>18</v>
      </c>
      <c r="J29" s="71">
        <f t="shared" si="0"/>
        <v>12.666666666666666</v>
      </c>
      <c r="K29" s="71">
        <f t="shared" si="1"/>
        <v>1.3125</v>
      </c>
      <c r="L29" s="70">
        <f>'Research Income'!N28/Summary!H29</f>
        <v>1.875</v>
      </c>
      <c r="M29" s="70">
        <f>'Research Income'!N28</f>
        <v>30</v>
      </c>
    </row>
    <row r="30" spans="1:13" x14ac:dyDescent="0.2">
      <c r="A30" s="78" t="s">
        <v>56</v>
      </c>
      <c r="B30" s="70">
        <f>'Student FTE'!H28</f>
        <v>454</v>
      </c>
      <c r="C30" s="70">
        <f>'Student FTE'!B28</f>
        <v>56</v>
      </c>
      <c r="D30" s="70">
        <f>'Student FTE'!D28</f>
        <v>88</v>
      </c>
      <c r="E30" s="70">
        <f>'Student FTE'!K28</f>
        <v>598</v>
      </c>
      <c r="F30" s="70">
        <f>'Academic Staff FTE'!E29</f>
        <v>3</v>
      </c>
      <c r="G30" s="70">
        <f>'Academic Staff FTE'!J29</f>
        <v>1</v>
      </c>
      <c r="H30" s="70">
        <f>'Academic Staff FTE'!O29</f>
        <v>30</v>
      </c>
      <c r="I30" s="70">
        <f>'Academic Staff FTE'!Q29</f>
        <v>34</v>
      </c>
      <c r="J30" s="71">
        <f t="shared" si="0"/>
        <v>16.424242424242426</v>
      </c>
      <c r="K30" s="71">
        <f t="shared" si="1"/>
        <v>1.8666666666666667</v>
      </c>
      <c r="L30" s="70">
        <f>'Research Income'!N29/Summary!H30</f>
        <v>0.46666666666666667</v>
      </c>
      <c r="M30" s="70">
        <f>'Research Income'!N29</f>
        <v>14</v>
      </c>
    </row>
    <row r="31" spans="1:13" x14ac:dyDescent="0.2">
      <c r="A31" s="54" t="s">
        <v>6</v>
      </c>
      <c r="B31" s="80">
        <f t="shared" ref="B31:I31" si="2">AVERAGE(B7:B30)</f>
        <v>431.13636363636363</v>
      </c>
      <c r="C31" s="80">
        <f t="shared" si="2"/>
        <v>39.272727272727273</v>
      </c>
      <c r="D31" s="80">
        <f t="shared" si="2"/>
        <v>72.36363636363636</v>
      </c>
      <c r="E31" s="80">
        <f t="shared" si="2"/>
        <v>542.77272727272725</v>
      </c>
      <c r="F31" s="80">
        <f t="shared" si="2"/>
        <v>5.8636363636363633</v>
      </c>
      <c r="G31" s="80">
        <f t="shared" si="2"/>
        <v>2.8181818181818183</v>
      </c>
      <c r="H31" s="80">
        <f t="shared" si="2"/>
        <v>24.318181818181817</v>
      </c>
      <c r="I31" s="80">
        <f t="shared" si="2"/>
        <v>33</v>
      </c>
      <c r="J31" s="80">
        <f t="shared" ref="J31" si="3">(B31+D31)/(F31+H31)</f>
        <v>16.682228915662652</v>
      </c>
      <c r="K31" s="80">
        <f t="shared" ref="K31" si="4">C31/H31</f>
        <v>1.6149532710280374</v>
      </c>
      <c r="L31" s="80">
        <f>'Research Income'!N30/Summary!H31</f>
        <v>12.637284800787015</v>
      </c>
      <c r="M31" s="80">
        <f t="shared" ref="M31" si="5">AVERAGE(M7:M30)</f>
        <v>277.13636363636363</v>
      </c>
    </row>
    <row r="32" spans="1:13" x14ac:dyDescent="0.2">
      <c r="B32" s="84"/>
      <c r="C32" s="84"/>
      <c r="D32" s="84"/>
      <c r="E32" s="84"/>
      <c r="F32" s="84"/>
      <c r="G32" s="84"/>
      <c r="H32" s="84"/>
      <c r="I32" s="84"/>
      <c r="J32" s="84"/>
      <c r="K32" s="84"/>
      <c r="L32" s="84"/>
    </row>
  </sheetData>
  <mergeCells count="4">
    <mergeCell ref="B4:E4"/>
    <mergeCell ref="F4:I4"/>
    <mergeCell ref="J4:K4"/>
    <mergeCell ref="L4:M4"/>
  </mergeCells>
  <phoneticPr fontId="0" type="noConversion"/>
  <pageMargins left="0.19685039370078741" right="0.19685039370078741" top="0.27559055118110237" bottom="0.47244094488188981" header="0.15748031496062992" footer="0.15748031496062992"/>
  <pageSetup paperSize="9" scale="92" orientation="landscape" r:id="rId1"/>
  <headerFooter alignWithMargins="0">
    <oddFooter>&amp;L&amp;8HESA Academic Cost Centre Data
Peer Group Comparison: Summary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Notes</vt:lpstr>
      <vt:lpstr>Student FTE</vt:lpstr>
      <vt:lpstr>Academic Staff FTE</vt:lpstr>
      <vt:lpstr>Research Income</vt:lpstr>
      <vt:lpstr>Summary</vt:lpstr>
      <vt:lpstr>'Research Income'!Print_Area</vt:lpstr>
      <vt:lpstr>Summary!Print_Area</vt:lpstr>
    </vt:vector>
  </TitlesOfParts>
  <Company>University of Manchester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MCISO</dc:creator>
  <cp:lastModifiedBy>Ian Dennell</cp:lastModifiedBy>
  <cp:lastPrinted>2013-05-28T10:08:35Z</cp:lastPrinted>
  <dcterms:created xsi:type="dcterms:W3CDTF">2000-07-26T13:52:46Z</dcterms:created>
  <dcterms:modified xsi:type="dcterms:W3CDTF">2014-06-25T13:16:00Z</dcterms:modified>
</cp:coreProperties>
</file>